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20" i="3" l="1"/>
  <c r="E22" i="3"/>
  <c r="E19" i="3" l="1"/>
  <c r="D19" i="3"/>
  <c r="E152" i="2" l="1"/>
  <c r="D12" i="3" l="1"/>
  <c r="D18" i="3"/>
  <c r="D22" i="3"/>
  <c r="D23" i="3"/>
  <c r="D152" i="2"/>
  <c r="E74" i="2"/>
  <c r="E75" i="2"/>
  <c r="E76" i="2"/>
  <c r="D75" i="2"/>
  <c r="D76" i="2"/>
  <c r="E77" i="2"/>
  <c r="D77" i="2"/>
  <c r="E78" i="2"/>
  <c r="D78" i="2"/>
  <c r="E79" i="2"/>
  <c r="E80" i="2"/>
  <c r="E81" i="2"/>
  <c r="D79" i="2"/>
  <c r="D81" i="2"/>
  <c r="D80" i="2"/>
  <c r="E85" i="2"/>
  <c r="D85" i="2"/>
  <c r="E90" i="2"/>
  <c r="D90" i="2"/>
  <c r="E91" i="2"/>
  <c r="E92" i="2"/>
  <c r="E34" i="2"/>
  <c r="E41" i="2"/>
  <c r="E23" i="2"/>
  <c r="D15" i="2"/>
  <c r="E15" i="2"/>
  <c r="D98" i="2"/>
  <c r="E84" i="2"/>
  <c r="E83" i="2" s="1"/>
  <c r="E82" i="2" s="1"/>
  <c r="E13" i="2" s="1"/>
  <c r="D84" i="2"/>
  <c r="D83" i="2" s="1"/>
  <c r="D82" i="2" s="1"/>
  <c r="D13" i="2" s="1"/>
  <c r="E143" i="2"/>
  <c r="E144" i="2"/>
  <c r="E145" i="2"/>
  <c r="E146" i="2"/>
  <c r="E147" i="2"/>
  <c r="E148" i="2"/>
  <c r="E149" i="2"/>
  <c r="E139" i="2"/>
  <c r="E140" i="2"/>
  <c r="E141" i="2"/>
  <c r="E142" i="2"/>
  <c r="E135" i="2"/>
  <c r="E136" i="2"/>
  <c r="E137" i="2"/>
  <c r="E138" i="2"/>
  <c r="E131" i="2"/>
  <c r="D131" i="2"/>
  <c r="E133" i="2"/>
  <c r="D133" i="2"/>
  <c r="E132" i="2"/>
  <c r="D132" i="2"/>
  <c r="E127" i="2"/>
  <c r="D127" i="2"/>
  <c r="E128" i="2"/>
  <c r="E129" i="2"/>
  <c r="D128" i="2"/>
  <c r="D129" i="2"/>
  <c r="E119" i="2"/>
  <c r="D119" i="2"/>
  <c r="E120" i="2"/>
  <c r="D120" i="2"/>
  <c r="E121" i="2"/>
  <c r="D121" i="2"/>
  <c r="E122" i="2"/>
  <c r="D122" i="2"/>
  <c r="E123" i="2"/>
  <c r="D123" i="2"/>
  <c r="F126" i="2"/>
  <c r="F125" i="2"/>
  <c r="F124" i="2"/>
  <c r="E111" i="2"/>
  <c r="D111" i="2"/>
  <c r="D112" i="2"/>
  <c r="F118" i="2"/>
  <c r="F117" i="2"/>
  <c r="F116" i="2"/>
  <c r="E112" i="2"/>
  <c r="E113" i="2"/>
  <c r="D113" i="2"/>
  <c r="E114" i="2"/>
  <c r="D114" i="2"/>
  <c r="E103" i="2"/>
  <c r="E104" i="2"/>
  <c r="E105" i="2"/>
  <c r="E106" i="2"/>
  <c r="E98" i="2"/>
  <c r="E99" i="2"/>
  <c r="E100" i="2"/>
  <c r="E101" i="2"/>
  <c r="D99" i="2"/>
  <c r="D91" i="2"/>
  <c r="D92" i="2"/>
  <c r="D93" i="2"/>
  <c r="E66" i="2"/>
  <c r="D66" i="2"/>
  <c r="E71" i="2"/>
  <c r="E72" i="2"/>
  <c r="E67" i="2"/>
  <c r="D67" i="2"/>
  <c r="E68" i="2"/>
  <c r="D68" i="2"/>
  <c r="D21" i="2"/>
  <c r="D22" i="2"/>
  <c r="E22" i="2"/>
  <c r="E21" i="2" s="1"/>
  <c r="D23" i="2"/>
  <c r="E24" i="2"/>
  <c r="E25" i="2"/>
  <c r="D25" i="2"/>
  <c r="E26" i="2"/>
  <c r="D26" i="2"/>
  <c r="E27" i="2"/>
  <c r="D27" i="2"/>
  <c r="E28" i="2"/>
  <c r="D28" i="2"/>
  <c r="E29" i="2"/>
  <c r="D29" i="2"/>
  <c r="E30" i="2"/>
  <c r="E31" i="2"/>
  <c r="E58" i="2"/>
  <c r="D58" i="2"/>
  <c r="E62" i="2"/>
  <c r="E63" i="2"/>
  <c r="D62" i="2"/>
  <c r="D63" i="2"/>
  <c r="E65" i="2"/>
  <c r="E59" i="2"/>
  <c r="D59" i="2"/>
  <c r="E60" i="2"/>
  <c r="E61" i="2"/>
  <c r="D60" i="2"/>
  <c r="D61" i="2"/>
  <c r="D34" i="2"/>
  <c r="E40" i="2"/>
  <c r="F43" i="2"/>
  <c r="D40" i="2"/>
  <c r="D41" i="2"/>
  <c r="E35" i="2"/>
  <c r="E36" i="2"/>
  <c r="E37" i="2"/>
  <c r="E38" i="2"/>
  <c r="E39" i="2"/>
  <c r="D35" i="2"/>
  <c r="D36" i="2"/>
  <c r="D39" i="2"/>
  <c r="D38" i="2"/>
  <c r="D37" i="2"/>
  <c r="E16" i="2"/>
  <c r="E17" i="2"/>
  <c r="D16" i="2"/>
  <c r="D17" i="2"/>
  <c r="E19" i="1"/>
  <c r="E69" i="1"/>
  <c r="E73" i="1"/>
  <c r="E21" i="1"/>
  <c r="E65" i="1"/>
  <c r="E66" i="1"/>
  <c r="E67" i="1"/>
  <c r="E68" i="1"/>
  <c r="E43" i="1"/>
  <c r="E48" i="1"/>
  <c r="E53" i="1"/>
  <c r="E54" i="1"/>
  <c r="E49" i="1"/>
  <c r="E44" i="1"/>
  <c r="E45" i="1"/>
  <c r="E38" i="1"/>
  <c r="E39" i="1"/>
  <c r="E40" i="1"/>
  <c r="E22" i="1"/>
  <c r="E23" i="1"/>
  <c r="E35" i="1"/>
  <c r="E31" i="1"/>
  <c r="E28" i="1"/>
  <c r="E24" i="1"/>
  <c r="E18" i="3" l="1"/>
  <c r="E12" i="3" s="1"/>
  <c r="F54" i="1"/>
  <c r="E50" i="1"/>
  <c r="F50" i="1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3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9" i="2"/>
  <c r="F120" i="2"/>
  <c r="F121" i="2"/>
  <c r="F122" i="2"/>
  <c r="F123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</calcChain>
</file>

<file path=xl/sharedStrings.xml><?xml version="1.0" encoding="utf-8"?>
<sst xmlns="http://schemas.openxmlformats.org/spreadsheetml/2006/main" count="749" uniqueCount="382">
  <si>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</si>
  <si>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</si>
  <si>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</si>
  <si>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</si>
  <si>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</si>
  <si>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</si>
  <si>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</si>
  <si>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</si>
  <si>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</si>
  <si>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</si>
  <si>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</si>
  <si>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</si>
  <si>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</si>
  <si>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</si>
  <si>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</si>
  <si>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</si>
  <si>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</si>
  <si>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</si>
  <si>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</si>
  <si>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</si>
  <si>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</si>
  <si>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</si>
  <si>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</si>
  <si>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</si>
  <si>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</si>
  <si>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</si>
  <si>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</si>
  <si>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</si>
  <si>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</si>
  <si>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</si>
  <si>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</si>
  <si>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</si>
  <si>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</si>
  <si>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</si>
  <si>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</si>
  <si>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</si>
  <si>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</si>
  <si>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</si>
  <si>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</si>
  <si>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</si>
  <si>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</si>
  <si>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</si>
  <si>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</si>
  <si>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</si>
  <si>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</si>
  <si>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</si>
  <si>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</si>
  <si>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</si>
  <si>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</si>
  <si>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</si>
  <si>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</si>
  <si>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</si>
  <si>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</si>
  <si>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</si>
  <si>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</si>
  <si>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</si>
  <si>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</si>
  <si>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</si>
  <si>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</si>
  <si>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</si>
  <si>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</si>
  <si>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</si>
  <si>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</si>
  <si>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</si>
  <si>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</si>
  <si>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</si>
  <si>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</si>
  <si>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</si>
  <si>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</si>
  <si>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</si>
  <si>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</si>
  <si>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</si>
  <si>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</si>
  <si>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</si>
  <si>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</si>
  <si>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</si>
  <si>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</si>
  <si>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</si>
  <si>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</si>
  <si>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</si>
  <si>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</si>
  <si>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</si>
  <si>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</si>
  <si>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</si>
  <si>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</si>
  <si>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</si>
  <si>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</si>
  <si>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</si>
  <si>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</si>
  <si>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</si>
  <si>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</si>
  <si>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</si>
  <si>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</si>
  <si>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</si>
  <si>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</si>
  <si>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</si>
  <si>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</si>
  <si>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</si>
  <si>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</si>
  <si>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</si>
  <si>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</si>
  <si>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</si>
  <si>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</si>
  <si>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</si>
  <si>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</si>
  <si>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</si>
  <si>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</si>
  <si>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</si>
  <si>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</si>
  <si>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</si>
  <si>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</si>
  <si>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</si>
  <si>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</si>
  <si>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</si>
  <si>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</si>
  <si>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</si>
  <si>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</si>
  <si>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</si>
  <si>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</si>
  <si>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</si>
  <si>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</si>
  <si>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</si>
  <si>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</si>
  <si>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</si>
  <si>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</si>
  <si>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</si>
  <si>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</si>
  <si>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</si>
  <si>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</si>
  <si>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</si>
  <si>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</si>
  <si>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</si>
  <si>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</si>
  <si>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</si>
  <si>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</si>
  <si>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</si>
  <si>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</si>
  <si>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</si>
  <si>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</si>
  <si>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</si>
  <si>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</si>
  <si>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</si>
  <si>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</si>
  <si>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</si>
  <si>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</si>
  <si>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</si>
  <si>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</si>
  <si>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</si>
  <si>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</si>
  <si>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</si>
  <si>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</si>
  <si>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</si>
  <si>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</si>
  <si>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</si>
  <si>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</si>
  <si>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</si>
  <si>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</si>
  <si>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</si>
  <si>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</si>
  <si>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</si>
  <si>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</si>
  <si>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</si>
  <si>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</si>
  <si>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</si>
  <si>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</si>
  <si>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</si>
  <si>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</si>
  <si>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</si>
  <si>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</si>
  <si>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</si>
  <si>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</si>
  <si>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</si>
  <si>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</si>
  <si>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</si>
  <si>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</si>
  <si>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</si>
  <si>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</si>
  <si>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</si>
  <si>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</si>
  <si>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</si>
  <si>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</si>
  <si>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</si>
  <si>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</si>
  <si>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</si>
  <si>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</si>
  <si>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</si>
  <si>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</si>
  <si>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</si>
  <si>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</si>
  <si>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</si>
  <si>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</si>
  <si>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</si>
  <si>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</si>
  <si>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</si>
  <si>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</si>
  <si>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</si>
  <si>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</si>
  <si>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</si>
  <si>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</si>
  <si>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</si>
  <si>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</si>
  <si>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</si>
  <si>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</si>
  <si>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</si>
  <si>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</si>
  <si>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</si>
  <si>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</si>
  <si>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</si>
  <si>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</si>
  <si>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</si>
  <si>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</si>
  <si>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</si>
  <si>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</si>
  <si>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</si>
  <si>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</si>
  <si>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</si>
  <si>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</si>
  <si>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</si>
  <si>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</si>
  <si>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</si>
  <si>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</si>
  <si>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</si>
  <si>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</si>
  <si>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</si>
  <si>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</si>
  <si>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</si>
  <si>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</si>
  <si>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</si>
  <si>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</si>
  <si>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</si>
  <si>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</si>
  <si>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</si>
  <si>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</si>
  <si>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</si>
  <si>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</si>
  <si>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</si>
  <si>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</si>
  <si>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</si>
  <si>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</si>
  <si>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</si>
  <si>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</si>
  <si>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</si>
  <si>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</si>
  <si>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</si>
  <si>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</si>
  <si>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</si>
  <si>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</si>
  <si>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</si>
  <si>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</si>
  <si>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</si>
  <si>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</si>
  <si>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</si>
  <si>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</si>
  <si>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</si>
  <si>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</si>
  <si>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</si>
  <si>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</si>
  <si>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</si>
  <si>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</si>
  <si>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</si>
  <si>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</si>
  <si>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</si>
  <si>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</si>
  <si>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</si>
  <si>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</si>
  <si>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</si>
  <si>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</si>
  <si>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</si>
  <si>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</si>
  <si>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</si>
  <si>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</si>
  <si>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</si>
  <si>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</si>
  <si>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</si>
  <si>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</si>
  <si>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</si>
  <si>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</si>
  <si>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</si>
  <si>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</si>
  <si>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</si>
  <si>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</si>
  <si>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</si>
  <si>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</si>
  <si>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</si>
  <si>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</si>
  <si>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</si>
  <si>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</si>
  <si>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</si>
  <si>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</si>
  <si>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</si>
  <si>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</si>
  <si>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</si>
  <si>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</si>
  <si>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</si>
  <si>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</si>
  <si>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</si>
  <si>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</si>
  <si>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</si>
  <si>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</si>
  <si>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</si>
  <si>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</si>
  <si>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</si>
  <si>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</si>
  <si>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</si>
  <si>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</si>
  <si>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</si>
  <si>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</si>
  <si>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</si>
  <si>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</si>
  <si>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</si>
  <si>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</si>
  <si>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</si>
  <si>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</si>
  <si>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</si>
  <si>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</si>
  <si>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</si>
  <si>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</si>
  <si>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</si>
  <si>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</si>
  <si>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</si>
  <si>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</si>
  <si>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</si>
  <si>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</si>
  <si>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</si>
  <si>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</si>
  <si>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</si>
  <si>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</si>
  <si>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</si>
  <si>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</si>
  <si>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</si>
  <si>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</si>
  <si>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</si>
  <si>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</si>
  <si>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</si>
  <si>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</si>
  <si>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</si>
  <si>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</si>
  <si>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</si>
  <si>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</si>
  <si>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</si>
  <si>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</si>
  <si>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</si>
  <si>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</si>
  <si>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</si>
  <si>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</si>
  <si>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</si>
  <si>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</si>
  <si>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</si>
  <si>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</si>
  <si>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</si>
  <si>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</si>
  <si>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</si>
  <si>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</si>
  <si>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</si>
  <si>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</si>
  <si>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</si>
  <si>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</si>
  <si>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</si>
  <si>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</si>
  <si>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</si>
  <si>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</si>
  <si>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</si>
  <si>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</si>
  <si>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</si>
  <si>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</si>
  <si>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</si>
  <si>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</si>
  <si>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</si>
  <si>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058001-04</t>
  </si>
  <si>
    <t>Доходы/PERIOD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</si>
  <si>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</si>
  <si>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</si>
  <si>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</si>
  <si>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</si>
  <si>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</si>
  <si>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</si>
  <si>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</si>
  <si>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на 01 января 2022 года</t>
  </si>
  <si>
    <t xml:space="preserve">000 0500 0000000000 800 </t>
  </si>
  <si>
    <t xml:space="preserve">000 0503 0000000000 850 </t>
  </si>
  <si>
    <t xml:space="preserve">000 0503 0000000000 852 </t>
  </si>
  <si>
    <t>11"  января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</si>
</sst>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  <font>
      <sz val="11"/>
      <name val="Arial Cyr"/>
    </font>
    <font>
      <sz val="8"/>
      <name val="Arial Cyr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0" fontId="2" fillId="0" borderId="32" xfId="0" applyFont="1" applyBorder="1" applyAlignment="1" applyProtection="1">
      <alignment vertical="center" wrapText="1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2" borderId="0" xfId="0" applyFont="1" applyFill="1" applyAlignment="1">
      <alignment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/>
    </xf>
    <xf numFmtId="49" fontId="2" fillId="2" borderId="0" xfId="0" applyNumberFormat="1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center"/>
    </xf>
    <xf numFmtId="49" fontId="2" fillId="2" borderId="19" xfId="0" applyNumberFormat="1" applyFont="1" applyFill="1" applyBorder="1" applyAlignment="1" applyProtection="1">
      <alignment horizontal="center" vertical="center"/>
    </xf>
    <xf numFmtId="4" fontId="2" fillId="2" borderId="25" xfId="0" applyNumberFormat="1" applyFont="1" applyFill="1" applyBorder="1" applyAlignment="1" applyProtection="1">
      <alignment horizontal="right"/>
    </xf>
    <xf numFmtId="4" fontId="2" fillId="2" borderId="29" xfId="0" applyNumberFormat="1" applyFont="1" applyFill="1" applyBorder="1" applyAlignment="1" applyProtection="1">
      <alignment horizontal="right"/>
    </xf>
    <xf numFmtId="4" fontId="7" fillId="2" borderId="15" xfId="0" applyNumberFormat="1" applyFont="1" applyFill="1" applyBorder="1" applyAlignment="1" applyProtection="1">
      <alignment horizontal="right"/>
    </xf>
    <xf numFmtId="49" fontId="2" fillId="2" borderId="34" xfId="0" applyNumberFormat="1" applyFont="1" applyFill="1" applyBorder="1" applyAlignment="1" applyProtection="1">
      <alignment horizontal="center" vertical="center"/>
    </xf>
    <xf numFmtId="0" fontId="8" fillId="2" borderId="0" xfId="0" applyFont="1" applyFill="1"/>
    <xf numFmtId="0" fontId="0" fillId="2" borderId="0" xfId="0" applyFill="1"/>
    <xf numFmtId="0" fontId="1" fillId="2" borderId="0" xfId="0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/>
    <xf numFmtId="49" fontId="2" fillId="2" borderId="36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16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8" xfId="0" applyNumberFormat="1" applyFont="1" applyFill="1" applyBorder="1" applyAlignment="1" applyProtection="1">
      <alignment horizontal="center" vertical="center"/>
    </xf>
    <xf numFmtId="49" fontId="2" fillId="2" borderId="20" xfId="0" applyNumberFormat="1" applyFont="1" applyFill="1" applyBorder="1" applyAlignment="1" applyProtection="1">
      <alignment horizontal="center" vertical="center"/>
    </xf>
    <xf numFmtId="4" fontId="4" fillId="2" borderId="15" xfId="0" applyNumberFormat="1" applyFont="1" applyFill="1" applyBorder="1" applyAlignment="1" applyProtection="1">
      <alignment horizontal="right"/>
    </xf>
    <xf numFmtId="4" fontId="4" fillId="2" borderId="16" xfId="0" applyNumberFormat="1" applyFont="1" applyFill="1" applyBorder="1" applyAlignment="1" applyProtection="1">
      <alignment horizontal="right"/>
    </xf>
    <xf numFmtId="0" fontId="3" fillId="2" borderId="29" xfId="0" applyFont="1" applyFill="1" applyBorder="1" applyAlignment="1" applyProtection="1">
      <alignment horizontal="right"/>
    </xf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4" fontId="2" fillId="2" borderId="23" xfId="0" applyNumberFormat="1" applyFont="1" applyFill="1" applyBorder="1" applyAlignment="1" applyProtection="1">
      <alignment horizontal="right"/>
    </xf>
    <xf numFmtId="4" fontId="4" fillId="2" borderId="32" xfId="0" applyNumberFormat="1" applyFont="1" applyFill="1" applyBorder="1" applyAlignment="1" applyProtection="1">
      <alignment horizontal="right"/>
    </xf>
    <xf numFmtId="0" fontId="3" fillId="2" borderId="39" xfId="0" applyFont="1" applyFill="1" applyBorder="1" applyAlignment="1" applyProtection="1">
      <alignment horizontal="right"/>
    </xf>
    <xf numFmtId="0" fontId="3" fillId="2" borderId="39" xfId="0" applyFont="1" applyFill="1" applyBorder="1" applyAlignment="1" applyProtection="1"/>
    <xf numFmtId="4" fontId="2" fillId="2" borderId="42" xfId="0" applyNumberFormat="1" applyFont="1" applyFill="1" applyBorder="1" applyAlignment="1" applyProtection="1">
      <alignment horizontal="right"/>
    </xf>
    <xf numFmtId="4" fontId="2" fillId="2" borderId="43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9" fillId="0" borderId="38" xfId="0" applyNumberFormat="1" applyFont="1" applyBorder="1" applyAlignment="1">
      <alignment horizontal="right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zoomScale="80" zoomScaleNormal="80" workbookViewId="0">
      <selection activeCell="A28" sqref="A28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5" width="18.6640625" style="93" customWidth="1"/>
    <col min="6" max="6" width="18.6640625" customWidth="1"/>
  </cols>
  <sheetData>
    <row r="1" spans="1:6" ht="13.8" x14ac:dyDescent="0.25">
      <c r="A1" s="119"/>
      <c r="B1" s="119"/>
      <c r="C1" s="119"/>
      <c r="D1" s="119"/>
      <c r="E1" s="84"/>
      <c r="F1" s="1"/>
    </row>
    <row r="2" spans="1:6" ht="16.95" customHeight="1" x14ac:dyDescent="0.25">
      <c r="A2" s="119" t="s">
        <v>0</v>
      </c>
      <c r="B2" s="119"/>
      <c r="C2" s="119"/>
      <c r="D2" s="119"/>
      <c r="E2" s="85"/>
      <c r="F2" s="2" t="s">
        <v>1</v>
      </c>
    </row>
    <row r="3" spans="1:6" ht="13.2" x14ac:dyDescent="0.25">
      <c r="A3" s="3"/>
      <c r="B3" s="3"/>
      <c r="C3" s="3"/>
      <c r="D3" s="3"/>
      <c r="E3" s="86" t="s">
        <v>2</v>
      </c>
      <c r="F3" s="4" t="s">
        <v>3</v>
      </c>
    </row>
    <row r="4" spans="1:6" ht="13.2" x14ac:dyDescent="0.25">
      <c r="A4" s="120" t="s">
        <v>377</v>
      </c>
      <c r="B4" s="120"/>
      <c r="C4" s="120"/>
      <c r="D4" s="120"/>
      <c r="E4" s="85" t="s">
        <v>4</v>
      </c>
      <c r="F4" s="6">
        <v>44562</v>
      </c>
    </row>
    <row r="5" spans="1:6" ht="13.2" x14ac:dyDescent="0.25">
      <c r="A5" s="7"/>
      <c r="B5" s="7"/>
      <c r="C5" s="7"/>
      <c r="D5" s="7"/>
      <c r="E5" s="85" t="s">
        <v>6</v>
      </c>
      <c r="F5" s="8" t="s">
        <v>17</v>
      </c>
    </row>
    <row r="6" spans="1:6" ht="13.2" x14ac:dyDescent="0.25">
      <c r="A6" s="9" t="s">
        <v>7</v>
      </c>
      <c r="B6" s="121" t="s">
        <v>14</v>
      </c>
      <c r="C6" s="122"/>
      <c r="D6" s="122"/>
      <c r="E6" s="85" t="s">
        <v>8</v>
      </c>
      <c r="F6" s="8" t="s">
        <v>18</v>
      </c>
    </row>
    <row r="7" spans="1:6" ht="13.2" x14ac:dyDescent="0.25">
      <c r="A7" s="9" t="s">
        <v>9</v>
      </c>
      <c r="B7" s="123" t="s">
        <v>15</v>
      </c>
      <c r="C7" s="123"/>
      <c r="D7" s="123"/>
      <c r="E7" s="85" t="s">
        <v>10</v>
      </c>
      <c r="F7" s="10" t="s">
        <v>19</v>
      </c>
    </row>
    <row r="8" spans="1:6" ht="13.2" x14ac:dyDescent="0.25">
      <c r="A8" s="9" t="s">
        <v>11</v>
      </c>
      <c r="B8" s="9"/>
      <c r="C8" s="9"/>
      <c r="D8" s="11"/>
      <c r="E8" s="85"/>
      <c r="F8" s="12"/>
    </row>
    <row r="9" spans="1:6" ht="13.2" x14ac:dyDescent="0.25">
      <c r="A9" s="9" t="s">
        <v>16</v>
      </c>
      <c r="B9" s="9"/>
      <c r="C9" s="13"/>
      <c r="D9" s="11"/>
      <c r="E9" s="85" t="s">
        <v>12</v>
      </c>
      <c r="F9" s="14" t="s">
        <v>13</v>
      </c>
    </row>
    <row r="10" spans="1:6" ht="20.25" customHeight="1" x14ac:dyDescent="0.25">
      <c r="A10" s="119" t="s">
        <v>20</v>
      </c>
      <c r="B10" s="119"/>
      <c r="C10" s="119"/>
      <c r="D10" s="119"/>
      <c r="E10" s="87"/>
      <c r="F10" s="15"/>
    </row>
    <row r="11" spans="1:6" ht="4.2" customHeight="1" x14ac:dyDescent="0.25">
      <c r="A11" s="130" t="s">
        <v>21</v>
      </c>
      <c r="B11" s="124" t="s">
        <v>22</v>
      </c>
      <c r="C11" s="124" t="s">
        <v>23</v>
      </c>
      <c r="D11" s="127" t="s">
        <v>24</v>
      </c>
      <c r="E11" s="136" t="s">
        <v>25</v>
      </c>
      <c r="F11" s="133" t="s">
        <v>26</v>
      </c>
    </row>
    <row r="12" spans="1:6" ht="3.6" customHeight="1" x14ac:dyDescent="0.25">
      <c r="A12" s="131"/>
      <c r="B12" s="125"/>
      <c r="C12" s="125"/>
      <c r="D12" s="128"/>
      <c r="E12" s="137"/>
      <c r="F12" s="134"/>
    </row>
    <row r="13" spans="1:6" ht="3" customHeight="1" x14ac:dyDescent="0.25">
      <c r="A13" s="131"/>
      <c r="B13" s="125"/>
      <c r="C13" s="125"/>
      <c r="D13" s="128"/>
      <c r="E13" s="137"/>
      <c r="F13" s="134"/>
    </row>
    <row r="14" spans="1:6" ht="3" customHeight="1" x14ac:dyDescent="0.25">
      <c r="A14" s="131"/>
      <c r="B14" s="125"/>
      <c r="C14" s="125"/>
      <c r="D14" s="128"/>
      <c r="E14" s="137"/>
      <c r="F14" s="134"/>
    </row>
    <row r="15" spans="1:6" ht="3" customHeight="1" x14ac:dyDescent="0.25">
      <c r="A15" s="131"/>
      <c r="B15" s="125"/>
      <c r="C15" s="125"/>
      <c r="D15" s="128"/>
      <c r="E15" s="137"/>
      <c r="F15" s="134"/>
    </row>
    <row r="16" spans="1:6" ht="3" customHeight="1" x14ac:dyDescent="0.25">
      <c r="A16" s="131"/>
      <c r="B16" s="125"/>
      <c r="C16" s="125"/>
      <c r="D16" s="128"/>
      <c r="E16" s="137"/>
      <c r="F16" s="134"/>
    </row>
    <row r="17" spans="1:6" ht="23.4" customHeight="1" x14ac:dyDescent="0.25">
      <c r="A17" s="132"/>
      <c r="B17" s="126"/>
      <c r="C17" s="126"/>
      <c r="D17" s="129"/>
      <c r="E17" s="138"/>
      <c r="F17" s="135"/>
    </row>
    <row r="18" spans="1:6" ht="12.6" customHeight="1" x14ac:dyDescent="0.25">
      <c r="A18" s="16">
        <v>1</v>
      </c>
      <c r="B18" s="17">
        <v>2</v>
      </c>
      <c r="C18" s="18">
        <v>3</v>
      </c>
      <c r="D18" s="19" t="s">
        <v>27</v>
      </c>
      <c r="E18" s="88" t="s">
        <v>28</v>
      </c>
      <c r="F18" s="20" t="s">
        <v>29</v>
      </c>
    </row>
    <row r="19" spans="1:6" ht="13.2" x14ac:dyDescent="0.25">
      <c r="A19" s="21" t="s">
        <v>30</v>
      </c>
      <c r="B19" s="22" t="s">
        <v>31</v>
      </c>
      <c r="C19" s="23" t="s">
        <v>32</v>
      </c>
      <c r="D19" s="24">
        <v>14399300</v>
      </c>
      <c r="E19" s="89">
        <f>E21+E69</f>
        <v>15345892.899999999</v>
      </c>
      <c r="F19" s="24" t="str">
        <f>IF(OR(D19="-",IF(E19="-",0,E19)&gt;=IF(D19="-",0,D19)),"-",IF(D19="-",0,D19)-IF(E19="-",0,E19))</f>
        <v>-</v>
      </c>
    </row>
    <row r="20" spans="1:6" ht="13.2" x14ac:dyDescent="0.25">
      <c r="A20" s="25" t="s">
        <v>33</v>
      </c>
      <c r="B20" s="26"/>
      <c r="C20" s="27"/>
      <c r="D20" s="28"/>
      <c r="E20" s="90"/>
      <c r="F20" s="29"/>
    </row>
    <row r="21" spans="1:6" ht="13.2" x14ac:dyDescent="0.25">
      <c r="A21" s="30" t="s">
        <v>34</v>
      </c>
      <c r="B21" s="31" t="s">
        <v>31</v>
      </c>
      <c r="C21" s="32" t="s">
        <v>35</v>
      </c>
      <c r="D21" s="33">
        <v>5280500</v>
      </c>
      <c r="E21" s="81">
        <f>E22+E38+E43+E57+E61+E65</f>
        <v>6227826.3700000001</v>
      </c>
      <c r="F21" s="34" t="str">
        <f t="shared" ref="F21:F54" si="0">IF(OR(D21="-",IF(E21="-",0,E21)&gt;=IF(D21="-",0,D21)),"-",IF(D21="-",0,D21)-IF(E21="-",0,E21))</f>
        <v>-</v>
      </c>
    </row>
    <row r="22" spans="1:6" ht="13.2" x14ac:dyDescent="0.25">
      <c r="A22" s="30" t="s">
        <v>36</v>
      </c>
      <c r="B22" s="31" t="s">
        <v>31</v>
      </c>
      <c r="C22" s="32" t="s">
        <v>37</v>
      </c>
      <c r="D22" s="33">
        <v>600900</v>
      </c>
      <c r="E22" s="91">
        <f>E23</f>
        <v>1467819.3199999998</v>
      </c>
      <c r="F22" s="34" t="str">
        <f t="shared" si="0"/>
        <v>-</v>
      </c>
    </row>
    <row r="23" spans="1:6" ht="13.2" x14ac:dyDescent="0.25">
      <c r="A23" s="30" t="s">
        <v>38</v>
      </c>
      <c r="B23" s="31" t="s">
        <v>31</v>
      </c>
      <c r="C23" s="32" t="s">
        <v>39</v>
      </c>
      <c r="D23" s="33">
        <v>600900</v>
      </c>
      <c r="E23" s="81">
        <f>E24+E28+E31+E35</f>
        <v>1467819.3199999998</v>
      </c>
      <c r="F23" s="34" t="str">
        <f t="shared" si="0"/>
        <v>-</v>
      </c>
    </row>
    <row r="24" spans="1:6" ht="52.2" customHeight="1" x14ac:dyDescent="0.25">
      <c r="A24" s="35" t="s">
        <v>40</v>
      </c>
      <c r="B24" s="31" t="s">
        <v>31</v>
      </c>
      <c r="C24" s="32" t="s">
        <v>41</v>
      </c>
      <c r="D24" s="33">
        <v>600900</v>
      </c>
      <c r="E24" s="81">
        <f>E25+E26+E27</f>
        <v>1079970.6299999999</v>
      </c>
      <c r="F24" s="34" t="str">
        <f t="shared" si="0"/>
        <v>-</v>
      </c>
    </row>
    <row r="25" spans="1:6" ht="88.2" customHeight="1" x14ac:dyDescent="0.25">
      <c r="A25" s="35" t="s">
        <v>42</v>
      </c>
      <c r="B25" s="31" t="s">
        <v>31</v>
      </c>
      <c r="C25" s="32" t="s">
        <v>43</v>
      </c>
      <c r="D25" s="33" t="s">
        <v>44</v>
      </c>
      <c r="E25" s="81">
        <v>1077905.8799999999</v>
      </c>
      <c r="F25" s="34" t="str">
        <f t="shared" si="0"/>
        <v>-</v>
      </c>
    </row>
    <row r="26" spans="1:6" ht="71.400000000000006" customHeight="1" x14ac:dyDescent="0.25">
      <c r="A26" s="35" t="s">
        <v>45</v>
      </c>
      <c r="B26" s="31" t="s">
        <v>31</v>
      </c>
      <c r="C26" s="32" t="s">
        <v>46</v>
      </c>
      <c r="D26" s="33" t="s">
        <v>44</v>
      </c>
      <c r="E26" s="81">
        <v>555.27</v>
      </c>
      <c r="F26" s="34" t="str">
        <f t="shared" si="0"/>
        <v>-</v>
      </c>
    </row>
    <row r="27" spans="1:6" ht="91.2" customHeight="1" x14ac:dyDescent="0.25">
      <c r="A27" s="35" t="s">
        <v>47</v>
      </c>
      <c r="B27" s="31" t="s">
        <v>31</v>
      </c>
      <c r="C27" s="32" t="s">
        <v>48</v>
      </c>
      <c r="D27" s="33" t="s">
        <v>44</v>
      </c>
      <c r="E27" s="81">
        <v>1509.48</v>
      </c>
      <c r="F27" s="34" t="str">
        <f t="shared" si="0"/>
        <v>-</v>
      </c>
    </row>
    <row r="28" spans="1:6" ht="91.8" customHeight="1" x14ac:dyDescent="0.25">
      <c r="A28" s="35" t="s">
        <v>49</v>
      </c>
      <c r="B28" s="31" t="s">
        <v>31</v>
      </c>
      <c r="C28" s="32" t="s">
        <v>50</v>
      </c>
      <c r="D28" s="33" t="s">
        <v>44</v>
      </c>
      <c r="E28" s="81">
        <f>E29+E30</f>
        <v>3905.52</v>
      </c>
      <c r="F28" s="34" t="str">
        <f t="shared" si="0"/>
        <v>-</v>
      </c>
    </row>
    <row r="29" spans="1:6" ht="111.6" customHeight="1" x14ac:dyDescent="0.25">
      <c r="A29" s="35" t="s">
        <v>51</v>
      </c>
      <c r="B29" s="31" t="s">
        <v>31</v>
      </c>
      <c r="C29" s="32" t="s">
        <v>52</v>
      </c>
      <c r="D29" s="33" t="s">
        <v>44</v>
      </c>
      <c r="E29" s="81">
        <v>3568.2</v>
      </c>
      <c r="F29" s="34" t="str">
        <f t="shared" si="0"/>
        <v>-</v>
      </c>
    </row>
    <row r="30" spans="1:6" ht="117" customHeight="1" x14ac:dyDescent="0.25">
      <c r="A30" s="35" t="s">
        <v>53</v>
      </c>
      <c r="B30" s="31" t="s">
        <v>31</v>
      </c>
      <c r="C30" s="32" t="s">
        <v>54</v>
      </c>
      <c r="D30" s="33" t="s">
        <v>44</v>
      </c>
      <c r="E30" s="81">
        <v>337.32</v>
      </c>
      <c r="F30" s="34" t="str">
        <f t="shared" si="0"/>
        <v>-</v>
      </c>
    </row>
    <row r="31" spans="1:6" ht="49.2" customHeight="1" x14ac:dyDescent="0.25">
      <c r="A31" s="30" t="s">
        <v>55</v>
      </c>
      <c r="B31" s="31" t="s">
        <v>31</v>
      </c>
      <c r="C31" s="32" t="s">
        <v>56</v>
      </c>
      <c r="D31" s="33" t="s">
        <v>44</v>
      </c>
      <c r="E31" s="81">
        <f>E32+E33+E34</f>
        <v>6009.58</v>
      </c>
      <c r="F31" s="34" t="str">
        <f t="shared" si="0"/>
        <v>-</v>
      </c>
    </row>
    <row r="32" spans="1:6" ht="86.1" customHeight="1" x14ac:dyDescent="0.25">
      <c r="A32" s="30" t="s">
        <v>57</v>
      </c>
      <c r="B32" s="31" t="s">
        <v>31</v>
      </c>
      <c r="C32" s="32" t="s">
        <v>58</v>
      </c>
      <c r="D32" s="33" t="s">
        <v>44</v>
      </c>
      <c r="E32" s="81">
        <v>5944.4</v>
      </c>
      <c r="F32" s="34" t="str">
        <f t="shared" si="0"/>
        <v>-</v>
      </c>
    </row>
    <row r="33" spans="1:6" ht="61.5" customHeight="1" x14ac:dyDescent="0.25">
      <c r="A33" s="30" t="s">
        <v>59</v>
      </c>
      <c r="B33" s="31" t="s">
        <v>31</v>
      </c>
      <c r="C33" s="32" t="s">
        <v>60</v>
      </c>
      <c r="D33" s="33" t="s">
        <v>44</v>
      </c>
      <c r="E33" s="81">
        <v>56.21</v>
      </c>
      <c r="F33" s="34" t="str">
        <f t="shared" si="0"/>
        <v>-</v>
      </c>
    </row>
    <row r="34" spans="1:6" ht="86.1" customHeight="1" x14ac:dyDescent="0.25">
      <c r="A34" s="30" t="s">
        <v>61</v>
      </c>
      <c r="B34" s="31" t="s">
        <v>31</v>
      </c>
      <c r="C34" s="32" t="s">
        <v>62</v>
      </c>
      <c r="D34" s="33" t="s">
        <v>44</v>
      </c>
      <c r="E34" s="81">
        <v>8.9700000000000006</v>
      </c>
      <c r="F34" s="34" t="str">
        <f t="shared" si="0"/>
        <v>-</v>
      </c>
    </row>
    <row r="35" spans="1:6" ht="86.4" customHeight="1" x14ac:dyDescent="0.25">
      <c r="A35" s="35" t="s">
        <v>63</v>
      </c>
      <c r="B35" s="31" t="s">
        <v>31</v>
      </c>
      <c r="C35" s="32" t="s">
        <v>64</v>
      </c>
      <c r="D35" s="33" t="s">
        <v>44</v>
      </c>
      <c r="E35" s="81">
        <f>E36+E37</f>
        <v>377933.58999999997</v>
      </c>
      <c r="F35" s="34" t="str">
        <f t="shared" si="0"/>
        <v>-</v>
      </c>
    </row>
    <row r="36" spans="1:6" ht="96.6" customHeight="1" x14ac:dyDescent="0.25">
      <c r="A36" s="35" t="s">
        <v>65</v>
      </c>
      <c r="B36" s="31" t="s">
        <v>31</v>
      </c>
      <c r="C36" s="32" t="s">
        <v>66</v>
      </c>
      <c r="D36" s="33" t="s">
        <v>44</v>
      </c>
      <c r="E36" s="81">
        <v>377848.62</v>
      </c>
      <c r="F36" s="34" t="str">
        <f t="shared" si="0"/>
        <v>-</v>
      </c>
    </row>
    <row r="37" spans="1:6" ht="100.8" customHeight="1" x14ac:dyDescent="0.25">
      <c r="A37" s="35" t="s">
        <v>65</v>
      </c>
      <c r="B37" s="31" t="s">
        <v>31</v>
      </c>
      <c r="C37" s="32" t="s">
        <v>67</v>
      </c>
      <c r="D37" s="33" t="s">
        <v>44</v>
      </c>
      <c r="E37" s="81">
        <v>84.97</v>
      </c>
      <c r="F37" s="34" t="str">
        <f t="shared" si="0"/>
        <v>-</v>
      </c>
    </row>
    <row r="38" spans="1:6" ht="13.2" x14ac:dyDescent="0.25">
      <c r="A38" s="30" t="s">
        <v>68</v>
      </c>
      <c r="B38" s="31" t="s">
        <v>31</v>
      </c>
      <c r="C38" s="32" t="s">
        <v>69</v>
      </c>
      <c r="D38" s="33">
        <v>1818800</v>
      </c>
      <c r="E38" s="91">
        <f>E39</f>
        <v>1743909.3900000001</v>
      </c>
      <c r="F38" s="34">
        <f t="shared" si="0"/>
        <v>74890.60999999987</v>
      </c>
    </row>
    <row r="39" spans="1:6" ht="13.2" x14ac:dyDescent="0.25">
      <c r="A39" s="30" t="s">
        <v>70</v>
      </c>
      <c r="B39" s="31" t="s">
        <v>31</v>
      </c>
      <c r="C39" s="32" t="s">
        <v>71</v>
      </c>
      <c r="D39" s="33">
        <v>1818800</v>
      </c>
      <c r="E39" s="81">
        <f>E40</f>
        <v>1743909.3900000001</v>
      </c>
      <c r="F39" s="34">
        <f t="shared" si="0"/>
        <v>74890.60999999987</v>
      </c>
    </row>
    <row r="40" spans="1:6" ht="13.2" x14ac:dyDescent="0.25">
      <c r="A40" s="30" t="s">
        <v>70</v>
      </c>
      <c r="B40" s="31" t="s">
        <v>31</v>
      </c>
      <c r="C40" s="32" t="s">
        <v>72</v>
      </c>
      <c r="D40" s="33">
        <v>1818800</v>
      </c>
      <c r="E40" s="81">
        <f>E41+E42</f>
        <v>1743909.3900000001</v>
      </c>
      <c r="F40" s="34">
        <f t="shared" si="0"/>
        <v>74890.60999999987</v>
      </c>
    </row>
    <row r="41" spans="1:6" ht="49.2" customHeight="1" x14ac:dyDescent="0.25">
      <c r="A41" s="30" t="s">
        <v>73</v>
      </c>
      <c r="B41" s="31" t="s">
        <v>31</v>
      </c>
      <c r="C41" s="32" t="s">
        <v>74</v>
      </c>
      <c r="D41" s="33" t="s">
        <v>44</v>
      </c>
      <c r="E41" s="81">
        <v>1738156.37</v>
      </c>
      <c r="F41" s="34" t="str">
        <f t="shared" si="0"/>
        <v>-</v>
      </c>
    </row>
    <row r="42" spans="1:6" ht="24.6" customHeight="1" x14ac:dyDescent="0.25">
      <c r="A42" s="30" t="s">
        <v>75</v>
      </c>
      <c r="B42" s="31" t="s">
        <v>31</v>
      </c>
      <c r="C42" s="32" t="s">
        <v>76</v>
      </c>
      <c r="D42" s="33" t="s">
        <v>44</v>
      </c>
      <c r="E42" s="81">
        <v>5753.02</v>
      </c>
      <c r="F42" s="34" t="str">
        <f t="shared" si="0"/>
        <v>-</v>
      </c>
    </row>
    <row r="43" spans="1:6" ht="13.2" x14ac:dyDescent="0.25">
      <c r="A43" s="30" t="s">
        <v>77</v>
      </c>
      <c r="B43" s="31" t="s">
        <v>31</v>
      </c>
      <c r="C43" s="32" t="s">
        <v>78</v>
      </c>
      <c r="D43" s="33">
        <v>2742900</v>
      </c>
      <c r="E43" s="81">
        <f>E44+E48</f>
        <v>2812405.96</v>
      </c>
      <c r="F43" s="34" t="str">
        <f t="shared" si="0"/>
        <v>-</v>
      </c>
    </row>
    <row r="44" spans="1:6" ht="13.2" x14ac:dyDescent="0.25">
      <c r="A44" s="30" t="s">
        <v>79</v>
      </c>
      <c r="B44" s="31" t="s">
        <v>31</v>
      </c>
      <c r="C44" s="32" t="s">
        <v>80</v>
      </c>
      <c r="D44" s="33">
        <v>107400</v>
      </c>
      <c r="E44" s="91">
        <f>E45</f>
        <v>64231.99</v>
      </c>
      <c r="F44" s="34">
        <f t="shared" si="0"/>
        <v>43168.01</v>
      </c>
    </row>
    <row r="45" spans="1:6" ht="43.2" customHeight="1" x14ac:dyDescent="0.25">
      <c r="A45" s="30" t="s">
        <v>81</v>
      </c>
      <c r="B45" s="31" t="s">
        <v>31</v>
      </c>
      <c r="C45" s="32" t="s">
        <v>82</v>
      </c>
      <c r="D45" s="33">
        <v>107400</v>
      </c>
      <c r="E45" s="81">
        <f>E46+E47</f>
        <v>64231.99</v>
      </c>
      <c r="F45" s="34">
        <f t="shared" si="0"/>
        <v>43168.01</v>
      </c>
    </row>
    <row r="46" spans="1:6" ht="67.8" customHeight="1" x14ac:dyDescent="0.25">
      <c r="A46" s="30" t="s">
        <v>83</v>
      </c>
      <c r="B46" s="31" t="s">
        <v>31</v>
      </c>
      <c r="C46" s="32" t="s">
        <v>84</v>
      </c>
      <c r="D46" s="33" t="s">
        <v>44</v>
      </c>
      <c r="E46" s="81">
        <v>63469.45</v>
      </c>
      <c r="F46" s="34" t="str">
        <f t="shared" si="0"/>
        <v>-</v>
      </c>
    </row>
    <row r="47" spans="1:6" ht="52.2" customHeight="1" x14ac:dyDescent="0.25">
      <c r="A47" s="30" t="s">
        <v>85</v>
      </c>
      <c r="B47" s="31" t="s">
        <v>31</v>
      </c>
      <c r="C47" s="32" t="s">
        <v>86</v>
      </c>
      <c r="D47" s="33" t="s">
        <v>44</v>
      </c>
      <c r="E47" s="81">
        <v>762.54</v>
      </c>
      <c r="F47" s="34" t="str">
        <f t="shared" si="0"/>
        <v>-</v>
      </c>
    </row>
    <row r="48" spans="1:6" ht="13.2" x14ac:dyDescent="0.25">
      <c r="A48" s="30" t="s">
        <v>87</v>
      </c>
      <c r="B48" s="31" t="s">
        <v>31</v>
      </c>
      <c r="C48" s="32" t="s">
        <v>88</v>
      </c>
      <c r="D48" s="33">
        <v>2635500</v>
      </c>
      <c r="E48" s="81">
        <f>E49+E53</f>
        <v>2748173.9699999997</v>
      </c>
      <c r="F48" s="34" t="str">
        <f t="shared" si="0"/>
        <v>-</v>
      </c>
    </row>
    <row r="49" spans="1:6" ht="13.2" x14ac:dyDescent="0.25">
      <c r="A49" s="30" t="s">
        <v>89</v>
      </c>
      <c r="B49" s="31" t="s">
        <v>31</v>
      </c>
      <c r="C49" s="32" t="s">
        <v>90</v>
      </c>
      <c r="D49" s="33">
        <v>175700</v>
      </c>
      <c r="E49" s="91">
        <f>E50</f>
        <v>794031.96</v>
      </c>
      <c r="F49" s="34" t="str">
        <f t="shared" si="0"/>
        <v>-</v>
      </c>
    </row>
    <row r="50" spans="1:6" ht="49.2" customHeight="1" x14ac:dyDescent="0.25">
      <c r="A50" s="30" t="s">
        <v>91</v>
      </c>
      <c r="B50" s="31" t="s">
        <v>31</v>
      </c>
      <c r="C50" s="32" t="s">
        <v>92</v>
      </c>
      <c r="D50" s="33">
        <v>175700</v>
      </c>
      <c r="E50" s="81">
        <f>E51+E52</f>
        <v>794031.96</v>
      </c>
      <c r="F50" s="34" t="str">
        <f t="shared" si="0"/>
        <v>-</v>
      </c>
    </row>
    <row r="51" spans="1:6" ht="49.2" customHeight="1" x14ac:dyDescent="0.25">
      <c r="A51" s="30" t="s">
        <v>91</v>
      </c>
      <c r="B51" s="31" t="s">
        <v>31</v>
      </c>
      <c r="C51" s="32" t="s">
        <v>370</v>
      </c>
      <c r="D51" s="33" t="s">
        <v>44</v>
      </c>
      <c r="E51" s="81">
        <v>775850</v>
      </c>
      <c r="F51" s="34" t="s">
        <v>44</v>
      </c>
    </row>
    <row r="52" spans="1:6" ht="49.2" customHeight="1" x14ac:dyDescent="0.25">
      <c r="A52" s="30" t="s">
        <v>371</v>
      </c>
      <c r="B52" s="31" t="s">
        <v>31</v>
      </c>
      <c r="C52" s="32" t="s">
        <v>372</v>
      </c>
      <c r="D52" s="33" t="s">
        <v>44</v>
      </c>
      <c r="E52" s="81">
        <v>18181.96</v>
      </c>
      <c r="F52" s="34" t="s">
        <v>44</v>
      </c>
    </row>
    <row r="53" spans="1:6" ht="13.2" x14ac:dyDescent="0.25">
      <c r="A53" s="30" t="s">
        <v>93</v>
      </c>
      <c r="B53" s="31" t="s">
        <v>31</v>
      </c>
      <c r="C53" s="32" t="s">
        <v>94</v>
      </c>
      <c r="D53" s="33">
        <v>2459800</v>
      </c>
      <c r="E53" s="91">
        <f>E54</f>
        <v>1954142.01</v>
      </c>
      <c r="F53" s="34">
        <f t="shared" si="0"/>
        <v>505657.99</v>
      </c>
    </row>
    <row r="54" spans="1:6" ht="49.2" customHeight="1" x14ac:dyDescent="0.25">
      <c r="A54" s="30" t="s">
        <v>95</v>
      </c>
      <c r="B54" s="31" t="s">
        <v>31</v>
      </c>
      <c r="C54" s="32" t="s">
        <v>96</v>
      </c>
      <c r="D54" s="33">
        <v>2459800</v>
      </c>
      <c r="E54" s="81">
        <f>E55+E56</f>
        <v>1954142.01</v>
      </c>
      <c r="F54" s="34">
        <f t="shared" si="0"/>
        <v>505657.99</v>
      </c>
    </row>
    <row r="55" spans="1:6" ht="60.6" customHeight="1" x14ac:dyDescent="0.25">
      <c r="A55" s="78" t="s">
        <v>373</v>
      </c>
      <c r="B55" s="79" t="s">
        <v>31</v>
      </c>
      <c r="C55" s="80" t="s">
        <v>374</v>
      </c>
      <c r="D55" s="81" t="s">
        <v>44</v>
      </c>
      <c r="E55" s="81">
        <v>1951995.24</v>
      </c>
      <c r="F55" s="34" t="s">
        <v>44</v>
      </c>
    </row>
    <row r="56" spans="1:6" ht="49.2" customHeight="1" x14ac:dyDescent="0.25">
      <c r="A56" s="82" t="s">
        <v>375</v>
      </c>
      <c r="B56" s="83" t="s">
        <v>31</v>
      </c>
      <c r="C56" s="80" t="s">
        <v>376</v>
      </c>
      <c r="D56" s="33" t="s">
        <v>44</v>
      </c>
      <c r="E56" s="81">
        <v>2146.77</v>
      </c>
      <c r="F56" s="34"/>
    </row>
    <row r="57" spans="1:6" ht="13.2" x14ac:dyDescent="0.25">
      <c r="A57" s="30" t="s">
        <v>97</v>
      </c>
      <c r="B57" s="31" t="s">
        <v>31</v>
      </c>
      <c r="C57" s="32" t="s">
        <v>98</v>
      </c>
      <c r="D57" s="33">
        <v>28400</v>
      </c>
      <c r="E57" s="81">
        <v>23980</v>
      </c>
      <c r="F57" s="34">
        <f t="shared" ref="F57:F80" si="1">IF(OR(D57="-",IF(E57="-",0,E57)&gt;=IF(D57="-",0,D57)),"-",IF(D57="-",0,D57)-IF(E57="-",0,E57))</f>
        <v>4420</v>
      </c>
    </row>
    <row r="58" spans="1:6" ht="49.2" customHeight="1" x14ac:dyDescent="0.25">
      <c r="A58" s="30" t="s">
        <v>99</v>
      </c>
      <c r="B58" s="31" t="s">
        <v>31</v>
      </c>
      <c r="C58" s="32" t="s">
        <v>100</v>
      </c>
      <c r="D58" s="33">
        <v>28400</v>
      </c>
      <c r="E58" s="81">
        <v>23980</v>
      </c>
      <c r="F58" s="34">
        <f t="shared" si="1"/>
        <v>4420</v>
      </c>
    </row>
    <row r="59" spans="1:6" ht="86.1" customHeight="1" x14ac:dyDescent="0.25">
      <c r="A59" s="30" t="s">
        <v>101</v>
      </c>
      <c r="B59" s="31" t="s">
        <v>31</v>
      </c>
      <c r="C59" s="32" t="s">
        <v>102</v>
      </c>
      <c r="D59" s="33">
        <v>28400</v>
      </c>
      <c r="E59" s="81">
        <v>23980</v>
      </c>
      <c r="F59" s="34">
        <f t="shared" si="1"/>
        <v>4420</v>
      </c>
    </row>
    <row r="60" spans="1:6" ht="64.2" customHeight="1" x14ac:dyDescent="0.25">
      <c r="A60" s="30" t="s">
        <v>101</v>
      </c>
      <c r="B60" s="31" t="s">
        <v>31</v>
      </c>
      <c r="C60" s="32" t="s">
        <v>103</v>
      </c>
      <c r="D60" s="33" t="s">
        <v>44</v>
      </c>
      <c r="E60" s="81">
        <v>23980</v>
      </c>
      <c r="F60" s="34" t="str">
        <f t="shared" si="1"/>
        <v>-</v>
      </c>
    </row>
    <row r="61" spans="1:6" ht="36.9" customHeight="1" x14ac:dyDescent="0.25">
      <c r="A61" s="30" t="s">
        <v>104</v>
      </c>
      <c r="B61" s="31" t="s">
        <v>31</v>
      </c>
      <c r="C61" s="32" t="s">
        <v>105</v>
      </c>
      <c r="D61" s="33">
        <v>89500</v>
      </c>
      <c r="E61" s="81">
        <v>95312.74</v>
      </c>
      <c r="F61" s="34" t="str">
        <f t="shared" si="1"/>
        <v>-</v>
      </c>
    </row>
    <row r="62" spans="1:6" ht="71.400000000000006" customHeight="1" x14ac:dyDescent="0.25">
      <c r="A62" s="35" t="s">
        <v>106</v>
      </c>
      <c r="B62" s="31" t="s">
        <v>31</v>
      </c>
      <c r="C62" s="32" t="s">
        <v>107</v>
      </c>
      <c r="D62" s="33">
        <v>89500</v>
      </c>
      <c r="E62" s="81">
        <v>95312.74</v>
      </c>
      <c r="F62" s="34" t="str">
        <f t="shared" si="1"/>
        <v>-</v>
      </c>
    </row>
    <row r="63" spans="1:6" ht="70.8" customHeight="1" x14ac:dyDescent="0.25">
      <c r="A63" s="35" t="s">
        <v>108</v>
      </c>
      <c r="B63" s="31" t="s">
        <v>31</v>
      </c>
      <c r="C63" s="32" t="s">
        <v>109</v>
      </c>
      <c r="D63" s="33">
        <v>89500</v>
      </c>
      <c r="E63" s="81">
        <v>95312.74</v>
      </c>
      <c r="F63" s="34" t="str">
        <f t="shared" si="1"/>
        <v>-</v>
      </c>
    </row>
    <row r="64" spans="1:6" ht="63" customHeight="1" x14ac:dyDescent="0.25">
      <c r="A64" s="30" t="s">
        <v>110</v>
      </c>
      <c r="B64" s="31" t="s">
        <v>31</v>
      </c>
      <c r="C64" s="32" t="s">
        <v>111</v>
      </c>
      <c r="D64" s="33">
        <v>89500</v>
      </c>
      <c r="E64" s="81">
        <v>95312.74</v>
      </c>
      <c r="F64" s="34" t="str">
        <f t="shared" si="1"/>
        <v>-</v>
      </c>
    </row>
    <row r="65" spans="1:6" ht="24.6" customHeight="1" x14ac:dyDescent="0.25">
      <c r="A65" s="30" t="s">
        <v>112</v>
      </c>
      <c r="B65" s="31" t="s">
        <v>31</v>
      </c>
      <c r="C65" s="32" t="s">
        <v>113</v>
      </c>
      <c r="D65" s="33" t="s">
        <v>44</v>
      </c>
      <c r="E65" s="81">
        <f>E66</f>
        <v>84398.96</v>
      </c>
      <c r="F65" s="34" t="str">
        <f t="shared" si="1"/>
        <v>-</v>
      </c>
    </row>
    <row r="66" spans="1:6" ht="24.6" customHeight="1" x14ac:dyDescent="0.25">
      <c r="A66" s="30" t="s">
        <v>114</v>
      </c>
      <c r="B66" s="31" t="s">
        <v>31</v>
      </c>
      <c r="C66" s="32" t="s">
        <v>115</v>
      </c>
      <c r="D66" s="33" t="s">
        <v>44</v>
      </c>
      <c r="E66" s="81">
        <f>E67</f>
        <v>84398.96</v>
      </c>
      <c r="F66" s="34" t="str">
        <f t="shared" si="1"/>
        <v>-</v>
      </c>
    </row>
    <row r="67" spans="1:6" ht="24.6" customHeight="1" x14ac:dyDescent="0.25">
      <c r="A67" s="30" t="s">
        <v>116</v>
      </c>
      <c r="B67" s="31" t="s">
        <v>31</v>
      </c>
      <c r="C67" s="32" t="s">
        <v>117</v>
      </c>
      <c r="D67" s="33" t="s">
        <v>44</v>
      </c>
      <c r="E67" s="81">
        <f>E68</f>
        <v>84398.96</v>
      </c>
      <c r="F67" s="34" t="str">
        <f t="shared" si="1"/>
        <v>-</v>
      </c>
    </row>
    <row r="68" spans="1:6" ht="24.6" customHeight="1" x14ac:dyDescent="0.25">
      <c r="A68" s="30" t="s">
        <v>118</v>
      </c>
      <c r="B68" s="31" t="s">
        <v>31</v>
      </c>
      <c r="C68" s="32" t="s">
        <v>119</v>
      </c>
      <c r="D68" s="33" t="s">
        <v>44</v>
      </c>
      <c r="E68" s="81">
        <f>1452.63+82946.33</f>
        <v>84398.96</v>
      </c>
      <c r="F68" s="34" t="str">
        <f t="shared" si="1"/>
        <v>-</v>
      </c>
    </row>
    <row r="69" spans="1:6" ht="13.2" x14ac:dyDescent="0.25">
      <c r="A69" s="30" t="s">
        <v>120</v>
      </c>
      <c r="B69" s="31" t="s">
        <v>31</v>
      </c>
      <c r="C69" s="32" t="s">
        <v>121</v>
      </c>
      <c r="D69" s="33">
        <v>9118800</v>
      </c>
      <c r="E69" s="81">
        <f>E71+E73+E78</f>
        <v>9118066.5299999993</v>
      </c>
      <c r="F69" s="34">
        <f t="shared" si="1"/>
        <v>733.47000000067055</v>
      </c>
    </row>
    <row r="70" spans="1:6" ht="36.9" customHeight="1" x14ac:dyDescent="0.25">
      <c r="A70" s="30" t="s">
        <v>122</v>
      </c>
      <c r="B70" s="31" t="s">
        <v>31</v>
      </c>
      <c r="C70" s="32" t="s">
        <v>123</v>
      </c>
      <c r="D70" s="33">
        <v>9118800</v>
      </c>
      <c r="E70" s="81">
        <v>9118066.5299999993</v>
      </c>
      <c r="F70" s="34">
        <f t="shared" si="1"/>
        <v>733.47000000067055</v>
      </c>
    </row>
    <row r="71" spans="1:6" ht="24.6" customHeight="1" x14ac:dyDescent="0.25">
      <c r="A71" s="30" t="s">
        <v>124</v>
      </c>
      <c r="B71" s="31" t="s">
        <v>31</v>
      </c>
      <c r="C71" s="32" t="s">
        <v>125</v>
      </c>
      <c r="D71" s="33">
        <v>7518200</v>
      </c>
      <c r="E71" s="81">
        <v>7518200</v>
      </c>
      <c r="F71" s="34" t="str">
        <f t="shared" si="1"/>
        <v>-</v>
      </c>
    </row>
    <row r="72" spans="1:6" ht="49.2" customHeight="1" x14ac:dyDescent="0.25">
      <c r="A72" s="30" t="s">
        <v>126</v>
      </c>
      <c r="B72" s="31" t="s">
        <v>31</v>
      </c>
      <c r="C72" s="32" t="s">
        <v>127</v>
      </c>
      <c r="D72" s="33">
        <v>7518200</v>
      </c>
      <c r="E72" s="81">
        <v>7518200</v>
      </c>
      <c r="F72" s="34" t="str">
        <f t="shared" si="1"/>
        <v>-</v>
      </c>
    </row>
    <row r="73" spans="1:6" ht="24.6" customHeight="1" x14ac:dyDescent="0.25">
      <c r="A73" s="30" t="s">
        <v>128</v>
      </c>
      <c r="B73" s="31" t="s">
        <v>31</v>
      </c>
      <c r="C73" s="32" t="s">
        <v>129</v>
      </c>
      <c r="D73" s="33">
        <v>240400</v>
      </c>
      <c r="E73" s="81">
        <f>E74+E76</f>
        <v>240400</v>
      </c>
      <c r="F73" s="34" t="str">
        <f t="shared" si="1"/>
        <v>-</v>
      </c>
    </row>
    <row r="74" spans="1:6" ht="36.9" customHeight="1" x14ac:dyDescent="0.25">
      <c r="A74" s="30" t="s">
        <v>130</v>
      </c>
      <c r="B74" s="31" t="s">
        <v>31</v>
      </c>
      <c r="C74" s="32" t="s">
        <v>131</v>
      </c>
      <c r="D74" s="33">
        <v>200</v>
      </c>
      <c r="E74" s="81">
        <v>200</v>
      </c>
      <c r="F74" s="34" t="str">
        <f t="shared" si="1"/>
        <v>-</v>
      </c>
    </row>
    <row r="75" spans="1:6" ht="36.9" customHeight="1" x14ac:dyDescent="0.25">
      <c r="A75" s="30" t="s">
        <v>132</v>
      </c>
      <c r="B75" s="31" t="s">
        <v>31</v>
      </c>
      <c r="C75" s="32" t="s">
        <v>133</v>
      </c>
      <c r="D75" s="33">
        <v>200</v>
      </c>
      <c r="E75" s="81">
        <v>200</v>
      </c>
      <c r="F75" s="34" t="str">
        <f t="shared" si="1"/>
        <v>-</v>
      </c>
    </row>
    <row r="76" spans="1:6" ht="49.2" customHeight="1" x14ac:dyDescent="0.25">
      <c r="A76" s="30" t="s">
        <v>134</v>
      </c>
      <c r="B76" s="31" t="s">
        <v>31</v>
      </c>
      <c r="C76" s="32" t="s">
        <v>135</v>
      </c>
      <c r="D76" s="33">
        <v>240200</v>
      </c>
      <c r="E76" s="81">
        <v>240200</v>
      </c>
      <c r="F76" s="34" t="str">
        <f t="shared" si="1"/>
        <v>-</v>
      </c>
    </row>
    <row r="77" spans="1:6" ht="49.2" customHeight="1" x14ac:dyDescent="0.25">
      <c r="A77" s="30" t="s">
        <v>136</v>
      </c>
      <c r="B77" s="31" t="s">
        <v>31</v>
      </c>
      <c r="C77" s="32" t="s">
        <v>137</v>
      </c>
      <c r="D77" s="33">
        <v>240200</v>
      </c>
      <c r="E77" s="81">
        <v>240200</v>
      </c>
      <c r="F77" s="34" t="str">
        <f t="shared" si="1"/>
        <v>-</v>
      </c>
    </row>
    <row r="78" spans="1:6" ht="13.2" x14ac:dyDescent="0.25">
      <c r="A78" s="30" t="s">
        <v>138</v>
      </c>
      <c r="B78" s="31" t="s">
        <v>31</v>
      </c>
      <c r="C78" s="32" t="s">
        <v>139</v>
      </c>
      <c r="D78" s="33">
        <v>1360200</v>
      </c>
      <c r="E78" s="81">
        <v>1359466.53</v>
      </c>
      <c r="F78" s="34">
        <f t="shared" si="1"/>
        <v>733.46999999997206</v>
      </c>
    </row>
    <row r="79" spans="1:6" ht="51" customHeight="1" x14ac:dyDescent="0.25">
      <c r="A79" s="30" t="s">
        <v>140</v>
      </c>
      <c r="B79" s="31" t="s">
        <v>31</v>
      </c>
      <c r="C79" s="32" t="s">
        <v>141</v>
      </c>
      <c r="D79" s="33">
        <v>1360200</v>
      </c>
      <c r="E79" s="81">
        <v>1359466.53</v>
      </c>
      <c r="F79" s="34">
        <f t="shared" si="1"/>
        <v>733.46999999997206</v>
      </c>
    </row>
    <row r="80" spans="1:6" ht="61.8" customHeight="1" x14ac:dyDescent="0.25">
      <c r="A80" s="30" t="s">
        <v>142</v>
      </c>
      <c r="B80" s="31" t="s">
        <v>31</v>
      </c>
      <c r="C80" s="32" t="s">
        <v>143</v>
      </c>
      <c r="D80" s="33">
        <v>1360200</v>
      </c>
      <c r="E80" s="81">
        <v>1359466.53</v>
      </c>
      <c r="F80" s="34">
        <f t="shared" si="1"/>
        <v>733.46999999997206</v>
      </c>
    </row>
    <row r="81" spans="1:6" ht="12.75" customHeight="1" x14ac:dyDescent="0.25">
      <c r="A81" s="36"/>
      <c r="B81" s="37"/>
      <c r="C81" s="37"/>
      <c r="D81" s="38"/>
      <c r="E81" s="92"/>
      <c r="F81" s="38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2"/>
  <sheetViews>
    <sheetView showGridLines="0" workbookViewId="0">
      <selection activeCell="E13" sqref="E13:E150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style="94" customWidth="1"/>
    <col min="5" max="6" width="18.6640625" style="94" customWidth="1"/>
    <col min="7" max="7" width="9.109375" bestFit="1" customWidth="1"/>
  </cols>
  <sheetData>
    <row r="1" spans="1:7" ht="13.2" x14ac:dyDescent="0.25"/>
    <row r="2" spans="1:7" ht="15" customHeight="1" x14ac:dyDescent="0.25">
      <c r="A2" s="119" t="s">
        <v>144</v>
      </c>
      <c r="B2" s="119"/>
      <c r="C2" s="119"/>
      <c r="D2" s="119"/>
      <c r="E2" s="95"/>
      <c r="F2" s="96" t="s">
        <v>145</v>
      </c>
    </row>
    <row r="3" spans="1:7" ht="13.5" customHeight="1" x14ac:dyDescent="0.25">
      <c r="A3" s="3"/>
      <c r="B3" s="3"/>
      <c r="C3" s="39"/>
      <c r="D3" s="97"/>
      <c r="E3" s="97"/>
      <c r="F3" s="97"/>
    </row>
    <row r="4" spans="1:7" ht="10.199999999999999" customHeight="1" x14ac:dyDescent="0.25">
      <c r="A4" s="143" t="s">
        <v>21</v>
      </c>
      <c r="B4" s="124" t="s">
        <v>22</v>
      </c>
      <c r="C4" s="141" t="s">
        <v>146</v>
      </c>
      <c r="D4" s="136" t="s">
        <v>24</v>
      </c>
      <c r="E4" s="146" t="s">
        <v>25</v>
      </c>
      <c r="F4" s="139" t="s">
        <v>26</v>
      </c>
    </row>
    <row r="5" spans="1:7" ht="5.4" customHeight="1" x14ac:dyDescent="0.25">
      <c r="A5" s="144"/>
      <c r="B5" s="125"/>
      <c r="C5" s="142"/>
      <c r="D5" s="137"/>
      <c r="E5" s="147"/>
      <c r="F5" s="140"/>
    </row>
    <row r="6" spans="1:7" ht="9.6" customHeight="1" x14ac:dyDescent="0.25">
      <c r="A6" s="144"/>
      <c r="B6" s="125"/>
      <c r="C6" s="142"/>
      <c r="D6" s="137"/>
      <c r="E6" s="147"/>
      <c r="F6" s="140"/>
    </row>
    <row r="7" spans="1:7" ht="6" customHeight="1" x14ac:dyDescent="0.25">
      <c r="A7" s="144"/>
      <c r="B7" s="125"/>
      <c r="C7" s="142"/>
      <c r="D7" s="137"/>
      <c r="E7" s="147"/>
      <c r="F7" s="140"/>
    </row>
    <row r="8" spans="1:7" ht="6.6" customHeight="1" x14ac:dyDescent="0.25">
      <c r="A8" s="144"/>
      <c r="B8" s="125"/>
      <c r="C8" s="142"/>
      <c r="D8" s="137"/>
      <c r="E8" s="147"/>
      <c r="F8" s="140"/>
    </row>
    <row r="9" spans="1:7" ht="10.95" customHeight="1" x14ac:dyDescent="0.25">
      <c r="A9" s="144"/>
      <c r="B9" s="125"/>
      <c r="C9" s="142"/>
      <c r="D9" s="137"/>
      <c r="E9" s="147"/>
      <c r="F9" s="140"/>
    </row>
    <row r="10" spans="1:7" ht="4.2" hidden="1" customHeight="1" x14ac:dyDescent="0.25">
      <c r="A10" s="144"/>
      <c r="B10" s="125"/>
      <c r="C10" s="40"/>
      <c r="D10" s="137"/>
      <c r="E10" s="98"/>
      <c r="F10" s="99"/>
    </row>
    <row r="11" spans="1:7" ht="13.2" hidden="1" customHeight="1" x14ac:dyDescent="0.25">
      <c r="A11" s="145"/>
      <c r="B11" s="126"/>
      <c r="C11" s="41"/>
      <c r="D11" s="138"/>
      <c r="E11" s="100"/>
      <c r="F11" s="101"/>
    </row>
    <row r="12" spans="1:7" ht="13.5" customHeight="1" x14ac:dyDescent="0.25">
      <c r="A12" s="16">
        <v>1</v>
      </c>
      <c r="B12" s="17">
        <v>2</v>
      </c>
      <c r="C12" s="18">
        <v>3</v>
      </c>
      <c r="D12" s="102" t="s">
        <v>27</v>
      </c>
      <c r="E12" s="103" t="s">
        <v>28</v>
      </c>
      <c r="F12" s="104" t="s">
        <v>29</v>
      </c>
    </row>
    <row r="13" spans="1:7" ht="21.45" customHeight="1" x14ac:dyDescent="0.25">
      <c r="A13" s="43" t="s">
        <v>147</v>
      </c>
      <c r="B13" s="44" t="s">
        <v>148</v>
      </c>
      <c r="C13" s="45" t="s">
        <v>149</v>
      </c>
      <c r="D13" s="105">
        <f>D15+D66+D82+D98+D111+D127+D135+D143</f>
        <v>16000500</v>
      </c>
      <c r="E13" s="105">
        <f>E15+E66+E82+E98+E111+E127+E135+E143</f>
        <v>15933310.869999999</v>
      </c>
      <c r="F13" s="106">
        <f>IF(OR(D13="-",IF(E13="-",0,E13)&gt;=IF(D13="-",0,D13)),"-",IF(D13="-",0,D13)-IF(E13="-",0,E13))</f>
        <v>67189.13000000082</v>
      </c>
      <c r="G13" s="118"/>
    </row>
    <row r="14" spans="1:7" ht="13.2" x14ac:dyDescent="0.25">
      <c r="A14" s="48" t="s">
        <v>33</v>
      </c>
      <c r="B14" s="49"/>
      <c r="C14" s="50"/>
      <c r="D14" s="107"/>
      <c r="E14" s="108"/>
      <c r="F14" s="109"/>
    </row>
    <row r="15" spans="1:7" ht="21.45" customHeight="1" x14ac:dyDescent="0.25">
      <c r="A15" s="43" t="s">
        <v>150</v>
      </c>
      <c r="B15" s="44" t="s">
        <v>148</v>
      </c>
      <c r="C15" s="45" t="s">
        <v>151</v>
      </c>
      <c r="D15" s="105">
        <f>D16+1193900+D25+D27</f>
        <v>6532300</v>
      </c>
      <c r="E15" s="105">
        <f>E16+1186524.29+E25+E27</f>
        <v>6465886.5200000005</v>
      </c>
      <c r="F15" s="106">
        <f t="shared" ref="F15:F46" si="0">IF(OR(D15="-",IF(E15="-",0,E15)&gt;=IF(D15="-",0,D15)),"-",IF(D15="-",0,D15)-IF(E15="-",0,E15))</f>
        <v>66413.479999999516</v>
      </c>
    </row>
    <row r="16" spans="1:7" ht="57" customHeight="1" x14ac:dyDescent="0.25">
      <c r="A16" s="21" t="s">
        <v>152</v>
      </c>
      <c r="B16" s="51" t="s">
        <v>148</v>
      </c>
      <c r="C16" s="23" t="s">
        <v>153</v>
      </c>
      <c r="D16" s="110">
        <f>D17</f>
        <v>4878300</v>
      </c>
      <c r="E16" s="110">
        <f>E17</f>
        <v>4864311.54</v>
      </c>
      <c r="F16" s="111">
        <f t="shared" si="0"/>
        <v>13988.459999999963</v>
      </c>
    </row>
    <row r="17" spans="1:6" ht="24.6" customHeight="1" x14ac:dyDescent="0.25">
      <c r="A17" s="21" t="s">
        <v>154</v>
      </c>
      <c r="B17" s="51" t="s">
        <v>148</v>
      </c>
      <c r="C17" s="23" t="s">
        <v>155</v>
      </c>
      <c r="D17" s="110">
        <f>D18+D19+D20</f>
        <v>4878300</v>
      </c>
      <c r="E17" s="110">
        <f>E18+E19+E20</f>
        <v>4864311.54</v>
      </c>
      <c r="F17" s="111">
        <f t="shared" si="0"/>
        <v>13988.459999999963</v>
      </c>
    </row>
    <row r="18" spans="1:6" ht="24.6" customHeight="1" x14ac:dyDescent="0.25">
      <c r="A18" s="21" t="s">
        <v>156</v>
      </c>
      <c r="B18" s="51" t="s">
        <v>148</v>
      </c>
      <c r="C18" s="23" t="s">
        <v>157</v>
      </c>
      <c r="D18" s="110">
        <v>3495100</v>
      </c>
      <c r="E18" s="112">
        <v>3484366.28</v>
      </c>
      <c r="F18" s="111">
        <f t="shared" si="0"/>
        <v>10733.720000000205</v>
      </c>
    </row>
    <row r="19" spans="1:6" ht="36.9" customHeight="1" x14ac:dyDescent="0.25">
      <c r="A19" s="21" t="s">
        <v>158</v>
      </c>
      <c r="B19" s="51" t="s">
        <v>148</v>
      </c>
      <c r="C19" s="23" t="s">
        <v>159</v>
      </c>
      <c r="D19" s="110">
        <v>255300</v>
      </c>
      <c r="E19" s="112">
        <v>255290.4</v>
      </c>
      <c r="F19" s="111">
        <f t="shared" si="0"/>
        <v>9.6000000000058208</v>
      </c>
    </row>
    <row r="20" spans="1:6" ht="49.2" customHeight="1" x14ac:dyDescent="0.25">
      <c r="A20" s="21" t="s">
        <v>160</v>
      </c>
      <c r="B20" s="51" t="s">
        <v>148</v>
      </c>
      <c r="C20" s="23" t="s">
        <v>161</v>
      </c>
      <c r="D20" s="110">
        <v>1127900</v>
      </c>
      <c r="E20" s="112">
        <v>1124654.8600000001</v>
      </c>
      <c r="F20" s="111">
        <f t="shared" si="0"/>
        <v>3245.1399999998976</v>
      </c>
    </row>
    <row r="21" spans="1:6" ht="36.9" customHeight="1" x14ac:dyDescent="0.25">
      <c r="A21" s="21" t="s">
        <v>162</v>
      </c>
      <c r="B21" s="51" t="s">
        <v>148</v>
      </c>
      <c r="C21" s="23" t="s">
        <v>163</v>
      </c>
      <c r="D21" s="110">
        <f>D22</f>
        <v>1193900</v>
      </c>
      <c r="E21" s="110">
        <f>E22</f>
        <v>1186524.29</v>
      </c>
      <c r="F21" s="111">
        <f t="shared" si="0"/>
        <v>7375.7099999999627</v>
      </c>
    </row>
    <row r="22" spans="1:6" ht="36.9" customHeight="1" x14ac:dyDescent="0.25">
      <c r="A22" s="21" t="s">
        <v>164</v>
      </c>
      <c r="B22" s="51" t="s">
        <v>148</v>
      </c>
      <c r="C22" s="23" t="s">
        <v>165</v>
      </c>
      <c r="D22" s="110">
        <f>D23+D24</f>
        <v>1193900</v>
      </c>
      <c r="E22" s="110">
        <f>E23+E24</f>
        <v>1186524.29</v>
      </c>
      <c r="F22" s="111">
        <f t="shared" si="0"/>
        <v>7375.7099999999627</v>
      </c>
    </row>
    <row r="23" spans="1:6" ht="36.9" customHeight="1" x14ac:dyDescent="0.25">
      <c r="A23" s="21" t="s">
        <v>166</v>
      </c>
      <c r="B23" s="51" t="s">
        <v>148</v>
      </c>
      <c r="C23" s="23" t="s">
        <v>167</v>
      </c>
      <c r="D23" s="110">
        <f>D42+D61</f>
        <v>1118000</v>
      </c>
      <c r="E23" s="110">
        <f>E42+E61</f>
        <v>1111166.04</v>
      </c>
      <c r="F23" s="111">
        <f t="shared" si="0"/>
        <v>6833.9599999999627</v>
      </c>
    </row>
    <row r="24" spans="1:6" ht="13.2" x14ac:dyDescent="0.25">
      <c r="A24" s="21" t="s">
        <v>168</v>
      </c>
      <c r="B24" s="51" t="s">
        <v>148</v>
      </c>
      <c r="C24" s="23" t="s">
        <v>169</v>
      </c>
      <c r="D24" s="110">
        <v>75900</v>
      </c>
      <c r="E24" s="112">
        <f>E43</f>
        <v>75358.25</v>
      </c>
      <c r="F24" s="111">
        <f t="shared" si="0"/>
        <v>541.75</v>
      </c>
    </row>
    <row r="25" spans="1:6" ht="13.2" x14ac:dyDescent="0.25">
      <c r="A25" s="21" t="s">
        <v>170</v>
      </c>
      <c r="B25" s="51" t="s">
        <v>148</v>
      </c>
      <c r="C25" s="23" t="s">
        <v>171</v>
      </c>
      <c r="D25" s="110">
        <f>D26</f>
        <v>63600</v>
      </c>
      <c r="E25" s="110">
        <f>E26</f>
        <v>63516</v>
      </c>
      <c r="F25" s="111">
        <f t="shared" si="0"/>
        <v>84</v>
      </c>
    </row>
    <row r="26" spans="1:6" ht="13.2" x14ac:dyDescent="0.25">
      <c r="A26" s="21" t="s">
        <v>138</v>
      </c>
      <c r="B26" s="51" t="s">
        <v>148</v>
      </c>
      <c r="C26" s="23" t="s">
        <v>172</v>
      </c>
      <c r="D26" s="110">
        <f>D49+D44</f>
        <v>63600</v>
      </c>
      <c r="E26" s="110">
        <f>E49+E44</f>
        <v>63516</v>
      </c>
      <c r="F26" s="111">
        <f t="shared" si="0"/>
        <v>84</v>
      </c>
    </row>
    <row r="27" spans="1:6" ht="13.2" x14ac:dyDescent="0.25">
      <c r="A27" s="21" t="s">
        <v>173</v>
      </c>
      <c r="B27" s="51" t="s">
        <v>148</v>
      </c>
      <c r="C27" s="23" t="s">
        <v>174</v>
      </c>
      <c r="D27" s="110">
        <f>D28+D32+D33</f>
        <v>396500</v>
      </c>
      <c r="E27" s="112">
        <f>E28+E33</f>
        <v>351534.69</v>
      </c>
      <c r="F27" s="111">
        <f t="shared" si="0"/>
        <v>44965.31</v>
      </c>
    </row>
    <row r="28" spans="1:6" ht="13.2" x14ac:dyDescent="0.25">
      <c r="A28" s="21" t="s">
        <v>175</v>
      </c>
      <c r="B28" s="51" t="s">
        <v>148</v>
      </c>
      <c r="C28" s="23" t="s">
        <v>176</v>
      </c>
      <c r="D28" s="110">
        <f>SUM(D29:D31)</f>
        <v>97500</v>
      </c>
      <c r="E28" s="110">
        <f>SUM(E29:E31)</f>
        <v>97334.69</v>
      </c>
      <c r="F28" s="111">
        <f t="shared" si="0"/>
        <v>165.30999999999767</v>
      </c>
    </row>
    <row r="29" spans="1:6" ht="24.6" customHeight="1" x14ac:dyDescent="0.25">
      <c r="A29" s="21" t="s">
        <v>177</v>
      </c>
      <c r="B29" s="51" t="s">
        <v>148</v>
      </c>
      <c r="C29" s="23" t="s">
        <v>178</v>
      </c>
      <c r="D29" s="110">
        <f>D64</f>
        <v>14700</v>
      </c>
      <c r="E29" s="110">
        <f>E64</f>
        <v>14691</v>
      </c>
      <c r="F29" s="111">
        <f t="shared" si="0"/>
        <v>9</v>
      </c>
    </row>
    <row r="30" spans="1:6" ht="13.2" x14ac:dyDescent="0.25">
      <c r="A30" s="21" t="s">
        <v>179</v>
      </c>
      <c r="B30" s="51" t="s">
        <v>148</v>
      </c>
      <c r="C30" s="23" t="s">
        <v>180</v>
      </c>
      <c r="D30" s="110">
        <v>2500</v>
      </c>
      <c r="E30" s="112">
        <f>E46</f>
        <v>2428</v>
      </c>
      <c r="F30" s="111">
        <f t="shared" si="0"/>
        <v>72</v>
      </c>
    </row>
    <row r="31" spans="1:6" ht="13.2" x14ac:dyDescent="0.25">
      <c r="A31" s="21" t="s">
        <v>181</v>
      </c>
      <c r="B31" s="51" t="s">
        <v>148</v>
      </c>
      <c r="C31" s="23" t="s">
        <v>182</v>
      </c>
      <c r="D31" s="110">
        <v>80300</v>
      </c>
      <c r="E31" s="112">
        <f>E65</f>
        <v>80215.69</v>
      </c>
      <c r="F31" s="111">
        <f t="shared" si="0"/>
        <v>84.309999999997672</v>
      </c>
    </row>
    <row r="32" spans="1:6" ht="13.2" x14ac:dyDescent="0.25">
      <c r="A32" s="21" t="s">
        <v>183</v>
      </c>
      <c r="B32" s="51" t="s">
        <v>148</v>
      </c>
      <c r="C32" s="23" t="s">
        <v>184</v>
      </c>
      <c r="D32" s="110">
        <v>44800</v>
      </c>
      <c r="E32" s="112" t="s">
        <v>44</v>
      </c>
      <c r="F32" s="111">
        <f t="shared" si="0"/>
        <v>44800</v>
      </c>
    </row>
    <row r="33" spans="1:6" ht="13.2" x14ac:dyDescent="0.25">
      <c r="A33" s="21" t="s">
        <v>185</v>
      </c>
      <c r="B33" s="51" t="s">
        <v>148</v>
      </c>
      <c r="C33" s="23" t="s">
        <v>186</v>
      </c>
      <c r="D33" s="110">
        <v>254200</v>
      </c>
      <c r="E33" s="112">
        <v>254200</v>
      </c>
      <c r="F33" s="111" t="str">
        <f t="shared" si="0"/>
        <v>-</v>
      </c>
    </row>
    <row r="34" spans="1:6" ht="44.4" customHeight="1" x14ac:dyDescent="0.25">
      <c r="A34" s="43" t="s">
        <v>187</v>
      </c>
      <c r="B34" s="44" t="s">
        <v>148</v>
      </c>
      <c r="C34" s="45" t="s">
        <v>188</v>
      </c>
      <c r="D34" s="105">
        <f>D35+D40+D44+D46</f>
        <v>5983100</v>
      </c>
      <c r="E34" s="105">
        <f>E35+E40+E44+E46</f>
        <v>5961695.8300000001</v>
      </c>
      <c r="F34" s="106">
        <f t="shared" si="0"/>
        <v>21404.169999999925</v>
      </c>
    </row>
    <row r="35" spans="1:6" ht="55.8" customHeight="1" x14ac:dyDescent="0.25">
      <c r="A35" s="21" t="s">
        <v>152</v>
      </c>
      <c r="B35" s="51" t="s">
        <v>148</v>
      </c>
      <c r="C35" s="23" t="s">
        <v>189</v>
      </c>
      <c r="D35" s="110">
        <f t="shared" ref="D35:E39" si="1">D16</f>
        <v>4878300</v>
      </c>
      <c r="E35" s="110">
        <f t="shared" si="1"/>
        <v>4864311.54</v>
      </c>
      <c r="F35" s="111">
        <f t="shared" si="0"/>
        <v>13988.459999999963</v>
      </c>
    </row>
    <row r="36" spans="1:6" ht="24.6" customHeight="1" x14ac:dyDescent="0.25">
      <c r="A36" s="21" t="s">
        <v>154</v>
      </c>
      <c r="B36" s="51" t="s">
        <v>148</v>
      </c>
      <c r="C36" s="23" t="s">
        <v>190</v>
      </c>
      <c r="D36" s="110">
        <f t="shared" si="1"/>
        <v>4878300</v>
      </c>
      <c r="E36" s="110">
        <f t="shared" si="1"/>
        <v>4864311.54</v>
      </c>
      <c r="F36" s="111">
        <f t="shared" si="0"/>
        <v>13988.459999999963</v>
      </c>
    </row>
    <row r="37" spans="1:6" ht="24.6" customHeight="1" x14ac:dyDescent="0.25">
      <c r="A37" s="21" t="s">
        <v>156</v>
      </c>
      <c r="B37" s="51" t="s">
        <v>148</v>
      </c>
      <c r="C37" s="23" t="s">
        <v>191</v>
      </c>
      <c r="D37" s="110">
        <f t="shared" si="1"/>
        <v>3495100</v>
      </c>
      <c r="E37" s="110">
        <f t="shared" si="1"/>
        <v>3484366.28</v>
      </c>
      <c r="F37" s="111">
        <f t="shared" si="0"/>
        <v>10733.720000000205</v>
      </c>
    </row>
    <row r="38" spans="1:6" ht="36.9" customHeight="1" x14ac:dyDescent="0.25">
      <c r="A38" s="21" t="s">
        <v>158</v>
      </c>
      <c r="B38" s="51" t="s">
        <v>148</v>
      </c>
      <c r="C38" s="23" t="s">
        <v>192</v>
      </c>
      <c r="D38" s="110">
        <f t="shared" si="1"/>
        <v>255300</v>
      </c>
      <c r="E38" s="110">
        <f t="shared" si="1"/>
        <v>255290.4</v>
      </c>
      <c r="F38" s="111">
        <f t="shared" si="0"/>
        <v>9.6000000000058208</v>
      </c>
    </row>
    <row r="39" spans="1:6" ht="49.2" customHeight="1" x14ac:dyDescent="0.25">
      <c r="A39" s="21" t="s">
        <v>160</v>
      </c>
      <c r="B39" s="51" t="s">
        <v>148</v>
      </c>
      <c r="C39" s="23" t="s">
        <v>193</v>
      </c>
      <c r="D39" s="110">
        <f t="shared" si="1"/>
        <v>1127900</v>
      </c>
      <c r="E39" s="110">
        <f t="shared" si="1"/>
        <v>1124654.8600000001</v>
      </c>
      <c r="F39" s="111">
        <f t="shared" si="0"/>
        <v>3245.1399999998976</v>
      </c>
    </row>
    <row r="40" spans="1:6" ht="36.9" customHeight="1" x14ac:dyDescent="0.25">
      <c r="A40" s="21" t="s">
        <v>162</v>
      </c>
      <c r="B40" s="51" t="s">
        <v>148</v>
      </c>
      <c r="C40" s="23" t="s">
        <v>194</v>
      </c>
      <c r="D40" s="110">
        <f>D41</f>
        <v>1086100</v>
      </c>
      <c r="E40" s="112">
        <f>E41</f>
        <v>1078840.29</v>
      </c>
      <c r="F40" s="111">
        <f t="shared" si="0"/>
        <v>7259.7099999999627</v>
      </c>
    </row>
    <row r="41" spans="1:6" ht="36.9" customHeight="1" x14ac:dyDescent="0.25">
      <c r="A41" s="21" t="s">
        <v>164</v>
      </c>
      <c r="B41" s="51" t="s">
        <v>148</v>
      </c>
      <c r="C41" s="23" t="s">
        <v>195</v>
      </c>
      <c r="D41" s="110">
        <f>D42+D43</f>
        <v>1086100</v>
      </c>
      <c r="E41" s="112">
        <f>E42+E43</f>
        <v>1078840.29</v>
      </c>
      <c r="F41" s="111">
        <f t="shared" si="0"/>
        <v>7259.7099999999627</v>
      </c>
    </row>
    <row r="42" spans="1:6" ht="36.9" customHeight="1" x14ac:dyDescent="0.25">
      <c r="A42" s="21" t="s">
        <v>166</v>
      </c>
      <c r="B42" s="51" t="s">
        <v>148</v>
      </c>
      <c r="C42" s="23" t="s">
        <v>196</v>
      </c>
      <c r="D42" s="110">
        <v>1010200</v>
      </c>
      <c r="E42" s="112">
        <v>1003482.04</v>
      </c>
      <c r="F42" s="111">
        <f t="shared" si="0"/>
        <v>6717.9599999999627</v>
      </c>
    </row>
    <row r="43" spans="1:6" ht="13.2" x14ac:dyDescent="0.25">
      <c r="A43" s="21" t="s">
        <v>168</v>
      </c>
      <c r="B43" s="51" t="s">
        <v>148</v>
      </c>
      <c r="C43" s="23" t="s">
        <v>197</v>
      </c>
      <c r="D43" s="110">
        <v>75900</v>
      </c>
      <c r="E43" s="112">
        <v>75358.25</v>
      </c>
      <c r="F43" s="111">
        <f>IF(OR(D43="-",IF(E43="-",0,E43)&gt;=IF(D43="-",0,D43)),"-",IF(D43="-",0,D43)-IF(E43="-",0,E43))</f>
        <v>541.75</v>
      </c>
    </row>
    <row r="44" spans="1:6" ht="13.2" x14ac:dyDescent="0.25">
      <c r="A44" s="21" t="s">
        <v>170</v>
      </c>
      <c r="B44" s="51" t="s">
        <v>148</v>
      </c>
      <c r="C44" s="23" t="s">
        <v>198</v>
      </c>
      <c r="D44" s="110">
        <v>16200</v>
      </c>
      <c r="E44" s="112">
        <v>16116</v>
      </c>
      <c r="F44" s="111">
        <f t="shared" si="0"/>
        <v>84</v>
      </c>
    </row>
    <row r="45" spans="1:6" ht="13.2" x14ac:dyDescent="0.25">
      <c r="A45" s="21" t="s">
        <v>138</v>
      </c>
      <c r="B45" s="51" t="s">
        <v>148</v>
      </c>
      <c r="C45" s="23" t="s">
        <v>199</v>
      </c>
      <c r="D45" s="110">
        <v>16200</v>
      </c>
      <c r="E45" s="112">
        <v>16116</v>
      </c>
      <c r="F45" s="111">
        <f t="shared" si="0"/>
        <v>84</v>
      </c>
    </row>
    <row r="46" spans="1:6" ht="13.2" x14ac:dyDescent="0.25">
      <c r="A46" s="21" t="s">
        <v>173</v>
      </c>
      <c r="B46" s="51" t="s">
        <v>148</v>
      </c>
      <c r="C46" s="23" t="s">
        <v>200</v>
      </c>
      <c r="D46" s="110">
        <v>2500</v>
      </c>
      <c r="E46" s="112">
        <v>2428</v>
      </c>
      <c r="F46" s="111">
        <f t="shared" si="0"/>
        <v>72</v>
      </c>
    </row>
    <row r="47" spans="1:6" ht="13.2" x14ac:dyDescent="0.25">
      <c r="A47" s="21" t="s">
        <v>175</v>
      </c>
      <c r="B47" s="51" t="s">
        <v>148</v>
      </c>
      <c r="C47" s="23" t="s">
        <v>201</v>
      </c>
      <c r="D47" s="110">
        <v>2500</v>
      </c>
      <c r="E47" s="112">
        <v>2428</v>
      </c>
      <c r="F47" s="111">
        <f t="shared" ref="F47:F78" si="2">IF(OR(D47="-",IF(E47="-",0,E47)&gt;=IF(D47="-",0,D47)),"-",IF(D47="-",0,D47)-IF(E47="-",0,E47))</f>
        <v>72</v>
      </c>
    </row>
    <row r="48" spans="1:6" ht="13.2" x14ac:dyDescent="0.25">
      <c r="A48" s="21" t="s">
        <v>179</v>
      </c>
      <c r="B48" s="51" t="s">
        <v>148</v>
      </c>
      <c r="C48" s="23" t="s">
        <v>202</v>
      </c>
      <c r="D48" s="110">
        <v>2500</v>
      </c>
      <c r="E48" s="112">
        <v>2428</v>
      </c>
      <c r="F48" s="111">
        <f t="shared" si="2"/>
        <v>72</v>
      </c>
    </row>
    <row r="49" spans="1:6" ht="49.2" customHeight="1" x14ac:dyDescent="0.25">
      <c r="A49" s="43" t="s">
        <v>203</v>
      </c>
      <c r="B49" s="44" t="s">
        <v>148</v>
      </c>
      <c r="C49" s="45" t="s">
        <v>204</v>
      </c>
      <c r="D49" s="105">
        <v>47400</v>
      </c>
      <c r="E49" s="113">
        <v>47400</v>
      </c>
      <c r="F49" s="106" t="str">
        <f t="shared" si="2"/>
        <v>-</v>
      </c>
    </row>
    <row r="50" spans="1:6" ht="13.2" x14ac:dyDescent="0.25">
      <c r="A50" s="21" t="s">
        <v>170</v>
      </c>
      <c r="B50" s="51" t="s">
        <v>148</v>
      </c>
      <c r="C50" s="23" t="s">
        <v>205</v>
      </c>
      <c r="D50" s="110">
        <v>47400</v>
      </c>
      <c r="E50" s="112">
        <v>47400</v>
      </c>
      <c r="F50" s="111" t="str">
        <f t="shared" si="2"/>
        <v>-</v>
      </c>
    </row>
    <row r="51" spans="1:6" ht="13.2" x14ac:dyDescent="0.25">
      <c r="A51" s="21" t="s">
        <v>138</v>
      </c>
      <c r="B51" s="51" t="s">
        <v>148</v>
      </c>
      <c r="C51" s="23" t="s">
        <v>206</v>
      </c>
      <c r="D51" s="110">
        <v>47400</v>
      </c>
      <c r="E51" s="112">
        <v>47400</v>
      </c>
      <c r="F51" s="111" t="str">
        <f t="shared" si="2"/>
        <v>-</v>
      </c>
    </row>
    <row r="52" spans="1:6" ht="24.6" customHeight="1" x14ac:dyDescent="0.25">
      <c r="A52" s="43" t="s">
        <v>207</v>
      </c>
      <c r="B52" s="44" t="s">
        <v>148</v>
      </c>
      <c r="C52" s="45" t="s">
        <v>208</v>
      </c>
      <c r="D52" s="105">
        <v>254200</v>
      </c>
      <c r="E52" s="113">
        <v>254200</v>
      </c>
      <c r="F52" s="106" t="str">
        <f t="shared" si="2"/>
        <v>-</v>
      </c>
    </row>
    <row r="53" spans="1:6" ht="13.2" x14ac:dyDescent="0.25">
      <c r="A53" s="21" t="s">
        <v>173</v>
      </c>
      <c r="B53" s="51" t="s">
        <v>148</v>
      </c>
      <c r="C53" s="23" t="s">
        <v>209</v>
      </c>
      <c r="D53" s="110">
        <v>254200</v>
      </c>
      <c r="E53" s="112">
        <v>254200</v>
      </c>
      <c r="F53" s="111" t="str">
        <f t="shared" si="2"/>
        <v>-</v>
      </c>
    </row>
    <row r="54" spans="1:6" ht="13.2" x14ac:dyDescent="0.25">
      <c r="A54" s="21" t="s">
        <v>185</v>
      </c>
      <c r="B54" s="51" t="s">
        <v>148</v>
      </c>
      <c r="C54" s="23" t="s">
        <v>210</v>
      </c>
      <c r="D54" s="110">
        <v>254200</v>
      </c>
      <c r="E54" s="112">
        <v>254200</v>
      </c>
      <c r="F54" s="111" t="str">
        <f t="shared" si="2"/>
        <v>-</v>
      </c>
    </row>
    <row r="55" spans="1:6" ht="21.45" customHeight="1" x14ac:dyDescent="0.25">
      <c r="A55" s="43" t="s">
        <v>211</v>
      </c>
      <c r="B55" s="44" t="s">
        <v>148</v>
      </c>
      <c r="C55" s="45" t="s">
        <v>212</v>
      </c>
      <c r="D55" s="105">
        <v>44800</v>
      </c>
      <c r="E55" s="113" t="s">
        <v>44</v>
      </c>
      <c r="F55" s="106">
        <f t="shared" si="2"/>
        <v>44800</v>
      </c>
    </row>
    <row r="56" spans="1:6" ht="13.2" x14ac:dyDescent="0.25">
      <c r="A56" s="21" t="s">
        <v>173</v>
      </c>
      <c r="B56" s="51" t="s">
        <v>148</v>
      </c>
      <c r="C56" s="23" t="s">
        <v>213</v>
      </c>
      <c r="D56" s="110">
        <v>44800</v>
      </c>
      <c r="E56" s="112" t="s">
        <v>44</v>
      </c>
      <c r="F56" s="111">
        <f t="shared" si="2"/>
        <v>44800</v>
      </c>
    </row>
    <row r="57" spans="1:6" ht="13.2" x14ac:dyDescent="0.25">
      <c r="A57" s="21" t="s">
        <v>183</v>
      </c>
      <c r="B57" s="51" t="s">
        <v>148</v>
      </c>
      <c r="C57" s="23" t="s">
        <v>214</v>
      </c>
      <c r="D57" s="110">
        <v>44800</v>
      </c>
      <c r="E57" s="112" t="s">
        <v>44</v>
      </c>
      <c r="F57" s="111">
        <f t="shared" si="2"/>
        <v>44800</v>
      </c>
    </row>
    <row r="58" spans="1:6" ht="21.45" customHeight="1" x14ac:dyDescent="0.25">
      <c r="A58" s="43" t="s">
        <v>215</v>
      </c>
      <c r="B58" s="44" t="s">
        <v>148</v>
      </c>
      <c r="C58" s="45" t="s">
        <v>216</v>
      </c>
      <c r="D58" s="105">
        <f>D59+D62</f>
        <v>202800</v>
      </c>
      <c r="E58" s="105">
        <f>E59+E62</f>
        <v>202590.69</v>
      </c>
      <c r="F58" s="106">
        <f t="shared" si="2"/>
        <v>209.30999999999767</v>
      </c>
    </row>
    <row r="59" spans="1:6" ht="36.9" customHeight="1" x14ac:dyDescent="0.25">
      <c r="A59" s="21" t="s">
        <v>162</v>
      </c>
      <c r="B59" s="51" t="s">
        <v>148</v>
      </c>
      <c r="C59" s="23" t="s">
        <v>217</v>
      </c>
      <c r="D59" s="110">
        <f>D60</f>
        <v>107800</v>
      </c>
      <c r="E59" s="110">
        <f>E60</f>
        <v>107684</v>
      </c>
      <c r="F59" s="111">
        <f t="shared" si="2"/>
        <v>116</v>
      </c>
    </row>
    <row r="60" spans="1:6" ht="36.9" customHeight="1" x14ac:dyDescent="0.25">
      <c r="A60" s="21" t="s">
        <v>164</v>
      </c>
      <c r="B60" s="51" t="s">
        <v>148</v>
      </c>
      <c r="C60" s="23" t="s">
        <v>218</v>
      </c>
      <c r="D60" s="110">
        <f>D61</f>
        <v>107800</v>
      </c>
      <c r="E60" s="112">
        <f>E61</f>
        <v>107684</v>
      </c>
      <c r="F60" s="111">
        <f t="shared" si="2"/>
        <v>116</v>
      </c>
    </row>
    <row r="61" spans="1:6" ht="36.9" customHeight="1" x14ac:dyDescent="0.25">
      <c r="A61" s="21" t="s">
        <v>166</v>
      </c>
      <c r="B61" s="51" t="s">
        <v>148</v>
      </c>
      <c r="C61" s="23" t="s">
        <v>219</v>
      </c>
      <c r="D61" s="110">
        <f>16400+88900+2500</f>
        <v>107800</v>
      </c>
      <c r="E61" s="112">
        <f>16384+88800+2500</f>
        <v>107684</v>
      </c>
      <c r="F61" s="111">
        <f t="shared" si="2"/>
        <v>116</v>
      </c>
    </row>
    <row r="62" spans="1:6" ht="13.2" x14ac:dyDescent="0.25">
      <c r="A62" s="21" t="s">
        <v>173</v>
      </c>
      <c r="B62" s="51" t="s">
        <v>148</v>
      </c>
      <c r="C62" s="23" t="s">
        <v>220</v>
      </c>
      <c r="D62" s="110">
        <f>D63</f>
        <v>95000</v>
      </c>
      <c r="E62" s="110">
        <f>E63</f>
        <v>94906.69</v>
      </c>
      <c r="F62" s="111">
        <f t="shared" si="2"/>
        <v>93.309999999997672</v>
      </c>
    </row>
    <row r="63" spans="1:6" ht="13.2" x14ac:dyDescent="0.25">
      <c r="A63" s="21" t="s">
        <v>175</v>
      </c>
      <c r="B63" s="51" t="s">
        <v>148</v>
      </c>
      <c r="C63" s="23" t="s">
        <v>221</v>
      </c>
      <c r="D63" s="110">
        <f>D64+D65</f>
        <v>95000</v>
      </c>
      <c r="E63" s="110">
        <f>E64+E65</f>
        <v>94906.69</v>
      </c>
      <c r="F63" s="111">
        <f t="shared" si="2"/>
        <v>93.309999999997672</v>
      </c>
    </row>
    <row r="64" spans="1:6" ht="24.6" customHeight="1" x14ac:dyDescent="0.25">
      <c r="A64" s="21" t="s">
        <v>177</v>
      </c>
      <c r="B64" s="51" t="s">
        <v>148</v>
      </c>
      <c r="C64" s="23" t="s">
        <v>222</v>
      </c>
      <c r="D64" s="110">
        <v>14700</v>
      </c>
      <c r="E64" s="112">
        <v>14691</v>
      </c>
      <c r="F64" s="111">
        <f t="shared" si="2"/>
        <v>9</v>
      </c>
    </row>
    <row r="65" spans="1:6" ht="13.2" x14ac:dyDescent="0.25">
      <c r="A65" s="21" t="s">
        <v>181</v>
      </c>
      <c r="B65" s="51" t="s">
        <v>148</v>
      </c>
      <c r="C65" s="23" t="s">
        <v>223</v>
      </c>
      <c r="D65" s="110">
        <v>80300</v>
      </c>
      <c r="E65" s="112">
        <f>52.87+80162.82</f>
        <v>80215.69</v>
      </c>
      <c r="F65" s="111">
        <f t="shared" si="2"/>
        <v>84.309999999997672</v>
      </c>
    </row>
    <row r="66" spans="1:6" ht="21.45" customHeight="1" x14ac:dyDescent="0.25">
      <c r="A66" s="43" t="s">
        <v>224</v>
      </c>
      <c r="B66" s="44" t="s">
        <v>148</v>
      </c>
      <c r="C66" s="45" t="s">
        <v>225</v>
      </c>
      <c r="D66" s="105">
        <f>D67+D71</f>
        <v>240200</v>
      </c>
      <c r="E66" s="105">
        <f>E67+E71</f>
        <v>240200</v>
      </c>
      <c r="F66" s="106" t="str">
        <f t="shared" si="2"/>
        <v>-</v>
      </c>
    </row>
    <row r="67" spans="1:6" ht="73.8" customHeight="1" x14ac:dyDescent="0.25">
      <c r="A67" s="21" t="s">
        <v>152</v>
      </c>
      <c r="B67" s="51" t="s">
        <v>148</v>
      </c>
      <c r="C67" s="23" t="s">
        <v>226</v>
      </c>
      <c r="D67" s="110">
        <f>D68</f>
        <v>227355.3</v>
      </c>
      <c r="E67" s="110">
        <f>E68</f>
        <v>227355.3</v>
      </c>
      <c r="F67" s="111" t="str">
        <f t="shared" si="2"/>
        <v>-</v>
      </c>
    </row>
    <row r="68" spans="1:6" ht="24.6" customHeight="1" x14ac:dyDescent="0.25">
      <c r="A68" s="21" t="s">
        <v>154</v>
      </c>
      <c r="B68" s="51" t="s">
        <v>148</v>
      </c>
      <c r="C68" s="23" t="s">
        <v>227</v>
      </c>
      <c r="D68" s="110">
        <f>D69+D70</f>
        <v>227355.3</v>
      </c>
      <c r="E68" s="110">
        <f>E69+E70</f>
        <v>227355.3</v>
      </c>
      <c r="F68" s="111" t="str">
        <f t="shared" si="2"/>
        <v>-</v>
      </c>
    </row>
    <row r="69" spans="1:6" ht="24.6" customHeight="1" x14ac:dyDescent="0.25">
      <c r="A69" s="21" t="s">
        <v>156</v>
      </c>
      <c r="B69" s="51" t="s">
        <v>148</v>
      </c>
      <c r="C69" s="23" t="s">
        <v>228</v>
      </c>
      <c r="D69" s="110">
        <v>175547.85</v>
      </c>
      <c r="E69" s="112">
        <v>175547.85</v>
      </c>
      <c r="F69" s="111" t="str">
        <f t="shared" si="2"/>
        <v>-</v>
      </c>
    </row>
    <row r="70" spans="1:6" ht="49.2" customHeight="1" x14ac:dyDescent="0.25">
      <c r="A70" s="21" t="s">
        <v>160</v>
      </c>
      <c r="B70" s="51" t="s">
        <v>148</v>
      </c>
      <c r="C70" s="23" t="s">
        <v>229</v>
      </c>
      <c r="D70" s="110">
        <v>51807.45</v>
      </c>
      <c r="E70" s="112">
        <v>51807.45</v>
      </c>
      <c r="F70" s="111" t="str">
        <f t="shared" si="2"/>
        <v>-</v>
      </c>
    </row>
    <row r="71" spans="1:6" ht="36.9" customHeight="1" x14ac:dyDescent="0.25">
      <c r="A71" s="21" t="s">
        <v>162</v>
      </c>
      <c r="B71" s="51" t="s">
        <v>148</v>
      </c>
      <c r="C71" s="23" t="s">
        <v>230</v>
      </c>
      <c r="D71" s="110">
        <v>12844.7</v>
      </c>
      <c r="E71" s="112">
        <f>E72</f>
        <v>12844.7</v>
      </c>
      <c r="F71" s="111" t="str">
        <f t="shared" si="2"/>
        <v>-</v>
      </c>
    </row>
    <row r="72" spans="1:6" ht="36.9" customHeight="1" x14ac:dyDescent="0.25">
      <c r="A72" s="21" t="s">
        <v>164</v>
      </c>
      <c r="B72" s="51" t="s">
        <v>148</v>
      </c>
      <c r="C72" s="23" t="s">
        <v>231</v>
      </c>
      <c r="D72" s="110">
        <v>12844.7</v>
      </c>
      <c r="E72" s="112">
        <f>E73</f>
        <v>12844.7</v>
      </c>
      <c r="F72" s="111" t="str">
        <f t="shared" si="2"/>
        <v>-</v>
      </c>
    </row>
    <row r="73" spans="1:6" ht="36.9" customHeight="1" x14ac:dyDescent="0.25">
      <c r="A73" s="21" t="s">
        <v>166</v>
      </c>
      <c r="B73" s="51" t="s">
        <v>148</v>
      </c>
      <c r="C73" s="23" t="s">
        <v>232</v>
      </c>
      <c r="D73" s="110">
        <v>12844.7</v>
      </c>
      <c r="E73" s="112">
        <v>12844.7</v>
      </c>
      <c r="F73" s="111" t="str">
        <f t="shared" si="2"/>
        <v>-</v>
      </c>
    </row>
    <row r="74" spans="1:6" ht="24.6" customHeight="1" x14ac:dyDescent="0.25">
      <c r="A74" s="43" t="s">
        <v>233</v>
      </c>
      <c r="B74" s="44" t="s">
        <v>148</v>
      </c>
      <c r="C74" s="45" t="s">
        <v>234</v>
      </c>
      <c r="D74" s="105">
        <v>240200</v>
      </c>
      <c r="E74" s="113">
        <f t="shared" ref="E74:E81" si="3">E66</f>
        <v>240200</v>
      </c>
      <c r="F74" s="106" t="str">
        <f t="shared" si="2"/>
        <v>-</v>
      </c>
    </row>
    <row r="75" spans="1:6" ht="73.8" customHeight="1" x14ac:dyDescent="0.25">
      <c r="A75" s="21" t="s">
        <v>152</v>
      </c>
      <c r="B75" s="51" t="s">
        <v>148</v>
      </c>
      <c r="C75" s="23" t="s">
        <v>235</v>
      </c>
      <c r="D75" s="110">
        <f>D67</f>
        <v>227355.3</v>
      </c>
      <c r="E75" s="112">
        <f t="shared" si="3"/>
        <v>227355.3</v>
      </c>
      <c r="F75" s="111" t="str">
        <f t="shared" si="2"/>
        <v>-</v>
      </c>
    </row>
    <row r="76" spans="1:6" ht="24.6" customHeight="1" x14ac:dyDescent="0.25">
      <c r="A76" s="21" t="s">
        <v>154</v>
      </c>
      <c r="B76" s="51" t="s">
        <v>148</v>
      </c>
      <c r="C76" s="23" t="s">
        <v>236</v>
      </c>
      <c r="D76" s="110">
        <f>D68</f>
        <v>227355.3</v>
      </c>
      <c r="E76" s="112">
        <f t="shared" si="3"/>
        <v>227355.3</v>
      </c>
      <c r="F76" s="111" t="str">
        <f t="shared" si="2"/>
        <v>-</v>
      </c>
    </row>
    <row r="77" spans="1:6" ht="24.6" customHeight="1" x14ac:dyDescent="0.25">
      <c r="A77" s="21" t="s">
        <v>156</v>
      </c>
      <c r="B77" s="51" t="s">
        <v>148</v>
      </c>
      <c r="C77" s="23" t="s">
        <v>237</v>
      </c>
      <c r="D77" s="110">
        <f>D69</f>
        <v>175547.85</v>
      </c>
      <c r="E77" s="112">
        <f t="shared" si="3"/>
        <v>175547.85</v>
      </c>
      <c r="F77" s="111" t="str">
        <f t="shared" si="2"/>
        <v>-</v>
      </c>
    </row>
    <row r="78" spans="1:6" ht="49.2" customHeight="1" x14ac:dyDescent="0.25">
      <c r="A78" s="21" t="s">
        <v>160</v>
      </c>
      <c r="B78" s="51" t="s">
        <v>148</v>
      </c>
      <c r="C78" s="23" t="s">
        <v>238</v>
      </c>
      <c r="D78" s="110">
        <f>D70</f>
        <v>51807.45</v>
      </c>
      <c r="E78" s="112">
        <f t="shared" si="3"/>
        <v>51807.45</v>
      </c>
      <c r="F78" s="111" t="str">
        <f t="shared" si="2"/>
        <v>-</v>
      </c>
    </row>
    <row r="79" spans="1:6" ht="36.9" customHeight="1" x14ac:dyDescent="0.25">
      <c r="A79" s="21" t="s">
        <v>162</v>
      </c>
      <c r="B79" s="51" t="s">
        <v>148</v>
      </c>
      <c r="C79" s="23" t="s">
        <v>239</v>
      </c>
      <c r="D79" s="110">
        <f>D80</f>
        <v>12844.7</v>
      </c>
      <c r="E79" s="112">
        <f t="shared" si="3"/>
        <v>12844.7</v>
      </c>
      <c r="F79" s="111" t="str">
        <f t="shared" ref="F79:F110" si="4">IF(OR(D79="-",IF(E79="-",0,E79)&gt;=IF(D79="-",0,D79)),"-",IF(D79="-",0,D79)-IF(E79="-",0,E79))</f>
        <v>-</v>
      </c>
    </row>
    <row r="80" spans="1:6" ht="36.9" customHeight="1" x14ac:dyDescent="0.25">
      <c r="A80" s="21" t="s">
        <v>164</v>
      </c>
      <c r="B80" s="51" t="s">
        <v>148</v>
      </c>
      <c r="C80" s="23" t="s">
        <v>240</v>
      </c>
      <c r="D80" s="110">
        <f>D73</f>
        <v>12844.7</v>
      </c>
      <c r="E80" s="112">
        <f t="shared" si="3"/>
        <v>12844.7</v>
      </c>
      <c r="F80" s="111" t="str">
        <f t="shared" si="4"/>
        <v>-</v>
      </c>
    </row>
    <row r="81" spans="1:6" ht="36.9" customHeight="1" x14ac:dyDescent="0.25">
      <c r="A81" s="21" t="s">
        <v>166</v>
      </c>
      <c r="B81" s="51" t="s">
        <v>148</v>
      </c>
      <c r="C81" s="23" t="s">
        <v>241</v>
      </c>
      <c r="D81" s="110">
        <f>D80</f>
        <v>12844.7</v>
      </c>
      <c r="E81" s="112">
        <f t="shared" si="3"/>
        <v>12844.7</v>
      </c>
      <c r="F81" s="111" t="str">
        <f t="shared" si="4"/>
        <v>-</v>
      </c>
    </row>
    <row r="82" spans="1:6" ht="24.6" customHeight="1" x14ac:dyDescent="0.25">
      <c r="A82" s="43" t="s">
        <v>242</v>
      </c>
      <c r="B82" s="44" t="s">
        <v>148</v>
      </c>
      <c r="C82" s="45" t="s">
        <v>243</v>
      </c>
      <c r="D82" s="105">
        <f t="shared" ref="D82:E84" si="5">D83</f>
        <v>359700</v>
      </c>
      <c r="E82" s="105">
        <f t="shared" si="5"/>
        <v>359600</v>
      </c>
      <c r="F82" s="106">
        <f t="shared" si="4"/>
        <v>100</v>
      </c>
    </row>
    <row r="83" spans="1:6" ht="36.9" customHeight="1" x14ac:dyDescent="0.25">
      <c r="A83" s="21" t="s">
        <v>162</v>
      </c>
      <c r="B83" s="51" t="s">
        <v>148</v>
      </c>
      <c r="C83" s="23" t="s">
        <v>244</v>
      </c>
      <c r="D83" s="110">
        <f t="shared" si="5"/>
        <v>359700</v>
      </c>
      <c r="E83" s="110">
        <f t="shared" si="5"/>
        <v>359600</v>
      </c>
      <c r="F83" s="111">
        <f t="shared" si="4"/>
        <v>100</v>
      </c>
    </row>
    <row r="84" spans="1:6" ht="36.9" customHeight="1" x14ac:dyDescent="0.25">
      <c r="A84" s="21" t="s">
        <v>164</v>
      </c>
      <c r="B84" s="51" t="s">
        <v>148</v>
      </c>
      <c r="C84" s="23" t="s">
        <v>245</v>
      </c>
      <c r="D84" s="110">
        <f t="shared" si="5"/>
        <v>359700</v>
      </c>
      <c r="E84" s="110">
        <f t="shared" si="5"/>
        <v>359600</v>
      </c>
      <c r="F84" s="111">
        <f t="shared" si="4"/>
        <v>100</v>
      </c>
    </row>
    <row r="85" spans="1:6" ht="36.9" customHeight="1" x14ac:dyDescent="0.25">
      <c r="A85" s="21" t="s">
        <v>166</v>
      </c>
      <c r="B85" s="51" t="s">
        <v>148</v>
      </c>
      <c r="C85" s="23" t="s">
        <v>246</v>
      </c>
      <c r="D85" s="110">
        <f>D86+D90+D94</f>
        <v>359700</v>
      </c>
      <c r="E85" s="110">
        <f>E86+E90+E94</f>
        <v>359600</v>
      </c>
      <c r="F85" s="111">
        <f t="shared" si="4"/>
        <v>100</v>
      </c>
    </row>
    <row r="86" spans="1:6" ht="21.45" customHeight="1" x14ac:dyDescent="0.25">
      <c r="A86" s="43" t="s">
        <v>247</v>
      </c>
      <c r="B86" s="44" t="s">
        <v>148</v>
      </c>
      <c r="C86" s="45" t="s">
        <v>248</v>
      </c>
      <c r="D86" s="105">
        <v>5200</v>
      </c>
      <c r="E86" s="113">
        <v>5200</v>
      </c>
      <c r="F86" s="106" t="str">
        <f t="shared" si="4"/>
        <v>-</v>
      </c>
    </row>
    <row r="87" spans="1:6" ht="36.9" customHeight="1" x14ac:dyDescent="0.25">
      <c r="A87" s="21" t="s">
        <v>162</v>
      </c>
      <c r="B87" s="51" t="s">
        <v>148</v>
      </c>
      <c r="C87" s="23" t="s">
        <v>249</v>
      </c>
      <c r="D87" s="110">
        <v>5200</v>
      </c>
      <c r="E87" s="112">
        <v>5200</v>
      </c>
      <c r="F87" s="111" t="str">
        <f t="shared" si="4"/>
        <v>-</v>
      </c>
    </row>
    <row r="88" spans="1:6" ht="36.9" customHeight="1" x14ac:dyDescent="0.25">
      <c r="A88" s="21" t="s">
        <v>164</v>
      </c>
      <c r="B88" s="51" t="s">
        <v>148</v>
      </c>
      <c r="C88" s="23" t="s">
        <v>250</v>
      </c>
      <c r="D88" s="110">
        <v>5200</v>
      </c>
      <c r="E88" s="112">
        <v>5200</v>
      </c>
      <c r="F88" s="111" t="str">
        <f t="shared" si="4"/>
        <v>-</v>
      </c>
    </row>
    <row r="89" spans="1:6" ht="36.9" customHeight="1" x14ac:dyDescent="0.25">
      <c r="A89" s="21" t="s">
        <v>166</v>
      </c>
      <c r="B89" s="51" t="s">
        <v>148</v>
      </c>
      <c r="C89" s="23" t="s">
        <v>251</v>
      </c>
      <c r="D89" s="110">
        <v>5200</v>
      </c>
      <c r="E89" s="112">
        <v>5200</v>
      </c>
      <c r="F89" s="111" t="str">
        <f t="shared" si="4"/>
        <v>-</v>
      </c>
    </row>
    <row r="90" spans="1:6" ht="49.2" customHeight="1" x14ac:dyDescent="0.25">
      <c r="A90" s="43" t="s">
        <v>252</v>
      </c>
      <c r="B90" s="44" t="s">
        <v>148</v>
      </c>
      <c r="C90" s="45" t="s">
        <v>253</v>
      </c>
      <c r="D90" s="105">
        <f t="shared" ref="D90:E92" si="6">D91</f>
        <v>337600</v>
      </c>
      <c r="E90" s="113">
        <f t="shared" si="6"/>
        <v>337505</v>
      </c>
      <c r="F90" s="106">
        <f t="shared" si="4"/>
        <v>95</v>
      </c>
    </row>
    <row r="91" spans="1:6" ht="36.9" customHeight="1" x14ac:dyDescent="0.25">
      <c r="A91" s="21" t="s">
        <v>162</v>
      </c>
      <c r="B91" s="51" t="s">
        <v>148</v>
      </c>
      <c r="C91" s="23" t="s">
        <v>254</v>
      </c>
      <c r="D91" s="110">
        <f t="shared" si="6"/>
        <v>337600</v>
      </c>
      <c r="E91" s="112">
        <f t="shared" si="6"/>
        <v>337505</v>
      </c>
      <c r="F91" s="111">
        <f t="shared" si="4"/>
        <v>95</v>
      </c>
    </row>
    <row r="92" spans="1:6" ht="36.9" customHeight="1" x14ac:dyDescent="0.25">
      <c r="A92" s="21" t="s">
        <v>164</v>
      </c>
      <c r="B92" s="51" t="s">
        <v>148</v>
      </c>
      <c r="C92" s="23" t="s">
        <v>255</v>
      </c>
      <c r="D92" s="110">
        <f t="shared" si="6"/>
        <v>337600</v>
      </c>
      <c r="E92" s="112">
        <f t="shared" si="6"/>
        <v>337505</v>
      </c>
      <c r="F92" s="111">
        <f t="shared" si="4"/>
        <v>95</v>
      </c>
    </row>
    <row r="93" spans="1:6" ht="36.9" customHeight="1" x14ac:dyDescent="0.25">
      <c r="A93" s="21" t="s">
        <v>166</v>
      </c>
      <c r="B93" s="51" t="s">
        <v>148</v>
      </c>
      <c r="C93" s="23" t="s">
        <v>256</v>
      </c>
      <c r="D93" s="110">
        <f>334600+3000</f>
        <v>337600</v>
      </c>
      <c r="E93" s="112">
        <v>337505</v>
      </c>
      <c r="F93" s="111">
        <f t="shared" si="4"/>
        <v>95</v>
      </c>
    </row>
    <row r="94" spans="1:6" ht="36.9" customHeight="1" x14ac:dyDescent="0.25">
      <c r="A94" s="43" t="s">
        <v>257</v>
      </c>
      <c r="B94" s="44" t="s">
        <v>148</v>
      </c>
      <c r="C94" s="45" t="s">
        <v>258</v>
      </c>
      <c r="D94" s="105">
        <v>16900</v>
      </c>
      <c r="E94" s="113">
        <v>16895</v>
      </c>
      <c r="F94" s="106">
        <f t="shared" si="4"/>
        <v>5</v>
      </c>
    </row>
    <row r="95" spans="1:6" ht="36.9" customHeight="1" x14ac:dyDescent="0.25">
      <c r="A95" s="21" t="s">
        <v>162</v>
      </c>
      <c r="B95" s="51" t="s">
        <v>148</v>
      </c>
      <c r="C95" s="23" t="s">
        <v>259</v>
      </c>
      <c r="D95" s="110">
        <v>16900</v>
      </c>
      <c r="E95" s="112">
        <v>16895</v>
      </c>
      <c r="F95" s="111">
        <f t="shared" si="4"/>
        <v>5</v>
      </c>
    </row>
    <row r="96" spans="1:6" ht="36.9" customHeight="1" x14ac:dyDescent="0.25">
      <c r="A96" s="21" t="s">
        <v>164</v>
      </c>
      <c r="B96" s="51" t="s">
        <v>148</v>
      </c>
      <c r="C96" s="23" t="s">
        <v>260</v>
      </c>
      <c r="D96" s="110">
        <v>16900</v>
      </c>
      <c r="E96" s="112">
        <v>16895</v>
      </c>
      <c r="F96" s="111">
        <f t="shared" si="4"/>
        <v>5</v>
      </c>
    </row>
    <row r="97" spans="1:6" ht="36.9" customHeight="1" x14ac:dyDescent="0.25">
      <c r="A97" s="21" t="s">
        <v>166</v>
      </c>
      <c r="B97" s="51" t="s">
        <v>148</v>
      </c>
      <c r="C97" s="23" t="s">
        <v>261</v>
      </c>
      <c r="D97" s="110">
        <v>16900</v>
      </c>
      <c r="E97" s="112">
        <v>16895</v>
      </c>
      <c r="F97" s="111">
        <f t="shared" si="4"/>
        <v>5</v>
      </c>
    </row>
    <row r="98" spans="1:6" ht="21.45" customHeight="1" x14ac:dyDescent="0.25">
      <c r="A98" s="43" t="s">
        <v>262</v>
      </c>
      <c r="B98" s="44" t="s">
        <v>148</v>
      </c>
      <c r="C98" s="45" t="s">
        <v>263</v>
      </c>
      <c r="D98" s="105">
        <f>D103+D107</f>
        <v>1340100</v>
      </c>
      <c r="E98" s="105">
        <f>E99</f>
        <v>1340100</v>
      </c>
      <c r="F98" s="106" t="str">
        <f t="shared" si="4"/>
        <v>-</v>
      </c>
    </row>
    <row r="99" spans="1:6" ht="36.9" customHeight="1" x14ac:dyDescent="0.25">
      <c r="A99" s="21" t="s">
        <v>162</v>
      </c>
      <c r="B99" s="51" t="s">
        <v>148</v>
      </c>
      <c r="C99" s="23" t="s">
        <v>264</v>
      </c>
      <c r="D99" s="110">
        <f>D101+D102</f>
        <v>1340100</v>
      </c>
      <c r="E99" s="110">
        <f>E101+E102</f>
        <v>1340100</v>
      </c>
      <c r="F99" s="111" t="str">
        <f t="shared" si="4"/>
        <v>-</v>
      </c>
    </row>
    <row r="100" spans="1:6" ht="36.9" customHeight="1" x14ac:dyDescent="0.25">
      <c r="A100" s="21" t="s">
        <v>164</v>
      </c>
      <c r="B100" s="51" t="s">
        <v>148</v>
      </c>
      <c r="C100" s="23" t="s">
        <v>265</v>
      </c>
      <c r="D100" s="110">
        <v>1340100</v>
      </c>
      <c r="E100" s="112">
        <f>E101+E102</f>
        <v>1340100</v>
      </c>
      <c r="F100" s="111" t="str">
        <f t="shared" si="4"/>
        <v>-</v>
      </c>
    </row>
    <row r="101" spans="1:6" ht="36.9" customHeight="1" x14ac:dyDescent="0.25">
      <c r="A101" s="21" t="s">
        <v>166</v>
      </c>
      <c r="B101" s="51" t="s">
        <v>148</v>
      </c>
      <c r="C101" s="23" t="s">
        <v>266</v>
      </c>
      <c r="D101" s="110">
        <v>1333600</v>
      </c>
      <c r="E101" s="112">
        <f>1189426+144174</f>
        <v>1333600</v>
      </c>
      <c r="F101" s="111" t="str">
        <f t="shared" si="4"/>
        <v>-</v>
      </c>
    </row>
    <row r="102" spans="1:6" ht="61.5" customHeight="1" x14ac:dyDescent="0.25">
      <c r="A102" s="21" t="s">
        <v>267</v>
      </c>
      <c r="B102" s="51" t="s">
        <v>148</v>
      </c>
      <c r="C102" s="23" t="s">
        <v>268</v>
      </c>
      <c r="D102" s="110">
        <v>6500</v>
      </c>
      <c r="E102" s="112">
        <v>6500</v>
      </c>
      <c r="F102" s="111" t="str">
        <f t="shared" si="4"/>
        <v>-</v>
      </c>
    </row>
    <row r="103" spans="1:6" ht="21.45" customHeight="1" x14ac:dyDescent="0.25">
      <c r="A103" s="43" t="s">
        <v>269</v>
      </c>
      <c r="B103" s="44" t="s">
        <v>148</v>
      </c>
      <c r="C103" s="45" t="s">
        <v>270</v>
      </c>
      <c r="D103" s="105">
        <v>1333600</v>
      </c>
      <c r="E103" s="113">
        <f>E104</f>
        <v>1333600</v>
      </c>
      <c r="F103" s="106" t="str">
        <f t="shared" si="4"/>
        <v>-</v>
      </c>
    </row>
    <row r="104" spans="1:6" ht="36.9" customHeight="1" x14ac:dyDescent="0.25">
      <c r="A104" s="21" t="s">
        <v>162</v>
      </c>
      <c r="B104" s="51" t="s">
        <v>148</v>
      </c>
      <c r="C104" s="23" t="s">
        <v>271</v>
      </c>
      <c r="D104" s="110">
        <v>1333600</v>
      </c>
      <c r="E104" s="112">
        <f>D104</f>
        <v>1333600</v>
      </c>
      <c r="F104" s="111" t="str">
        <f t="shared" si="4"/>
        <v>-</v>
      </c>
    </row>
    <row r="105" spans="1:6" ht="36.9" customHeight="1" x14ac:dyDescent="0.25">
      <c r="A105" s="21" t="s">
        <v>164</v>
      </c>
      <c r="B105" s="51" t="s">
        <v>148</v>
      </c>
      <c r="C105" s="23" t="s">
        <v>272</v>
      </c>
      <c r="D105" s="110">
        <v>1333600</v>
      </c>
      <c r="E105" s="112">
        <f>D105</f>
        <v>1333600</v>
      </c>
      <c r="F105" s="111" t="str">
        <f t="shared" si="4"/>
        <v>-</v>
      </c>
    </row>
    <row r="106" spans="1:6" ht="36.9" customHeight="1" x14ac:dyDescent="0.25">
      <c r="A106" s="21" t="s">
        <v>166</v>
      </c>
      <c r="B106" s="51" t="s">
        <v>148</v>
      </c>
      <c r="C106" s="23" t="s">
        <v>273</v>
      </c>
      <c r="D106" s="110">
        <v>1333600</v>
      </c>
      <c r="E106" s="112">
        <f>D106</f>
        <v>1333600</v>
      </c>
      <c r="F106" s="111" t="str">
        <f t="shared" si="4"/>
        <v>-</v>
      </c>
    </row>
    <row r="107" spans="1:6" ht="24.6" customHeight="1" x14ac:dyDescent="0.25">
      <c r="A107" s="43" t="s">
        <v>274</v>
      </c>
      <c r="B107" s="44" t="s">
        <v>148</v>
      </c>
      <c r="C107" s="45" t="s">
        <v>275</v>
      </c>
      <c r="D107" s="105">
        <v>6500</v>
      </c>
      <c r="E107" s="113">
        <v>6500</v>
      </c>
      <c r="F107" s="106" t="str">
        <f t="shared" si="4"/>
        <v>-</v>
      </c>
    </row>
    <row r="108" spans="1:6" ht="36.9" customHeight="1" x14ac:dyDescent="0.25">
      <c r="A108" s="21" t="s">
        <v>162</v>
      </c>
      <c r="B108" s="51" t="s">
        <v>148</v>
      </c>
      <c r="C108" s="23" t="s">
        <v>276</v>
      </c>
      <c r="D108" s="110">
        <v>6500</v>
      </c>
      <c r="E108" s="112">
        <v>6500</v>
      </c>
      <c r="F108" s="111" t="str">
        <f t="shared" si="4"/>
        <v>-</v>
      </c>
    </row>
    <row r="109" spans="1:6" ht="36.9" customHeight="1" x14ac:dyDescent="0.25">
      <c r="A109" s="21" t="s">
        <v>164</v>
      </c>
      <c r="B109" s="51" t="s">
        <v>148</v>
      </c>
      <c r="C109" s="23" t="s">
        <v>277</v>
      </c>
      <c r="D109" s="110">
        <v>6500</v>
      </c>
      <c r="E109" s="112">
        <v>6500</v>
      </c>
      <c r="F109" s="111" t="str">
        <f t="shared" si="4"/>
        <v>-</v>
      </c>
    </row>
    <row r="110" spans="1:6" ht="61.5" customHeight="1" x14ac:dyDescent="0.25">
      <c r="A110" s="21" t="s">
        <v>267</v>
      </c>
      <c r="B110" s="51" t="s">
        <v>148</v>
      </c>
      <c r="C110" s="23" t="s">
        <v>278</v>
      </c>
      <c r="D110" s="110">
        <v>6500</v>
      </c>
      <c r="E110" s="112">
        <v>6500</v>
      </c>
      <c r="F110" s="111" t="str">
        <f t="shared" si="4"/>
        <v>-</v>
      </c>
    </row>
    <row r="111" spans="1:6" ht="21.45" customHeight="1" x14ac:dyDescent="0.25">
      <c r="A111" s="43" t="s">
        <v>279</v>
      </c>
      <c r="B111" s="44" t="s">
        <v>148</v>
      </c>
      <c r="C111" s="45" t="s">
        <v>280</v>
      </c>
      <c r="D111" s="105">
        <f>D112+D116</f>
        <v>2517200</v>
      </c>
      <c r="E111" s="105">
        <f>E112+E116</f>
        <v>2516524.35</v>
      </c>
      <c r="F111" s="106">
        <f t="shared" ref="F111:F148" si="7">IF(OR(D111="-",IF(E111="-",0,E111)&gt;=IF(D111="-",0,D111)),"-",IF(D111="-",0,D111)-IF(E111="-",0,E111))</f>
        <v>675.64999999990687</v>
      </c>
    </row>
    <row r="112" spans="1:6" ht="36.9" customHeight="1" x14ac:dyDescent="0.25">
      <c r="A112" s="21" t="s">
        <v>162</v>
      </c>
      <c r="B112" s="51" t="s">
        <v>148</v>
      </c>
      <c r="C112" s="23" t="s">
        <v>281</v>
      </c>
      <c r="D112" s="110">
        <f>D113</f>
        <v>2516600</v>
      </c>
      <c r="E112" s="110">
        <f>E113</f>
        <v>2515984.35</v>
      </c>
      <c r="F112" s="111">
        <f t="shared" si="7"/>
        <v>615.64999999990687</v>
      </c>
    </row>
    <row r="113" spans="1:6" ht="36.9" customHeight="1" x14ac:dyDescent="0.25">
      <c r="A113" s="21" t="s">
        <v>164</v>
      </c>
      <c r="B113" s="51" t="s">
        <v>148</v>
      </c>
      <c r="C113" s="23" t="s">
        <v>282</v>
      </c>
      <c r="D113" s="110">
        <f>D114+D115</f>
        <v>2516600</v>
      </c>
      <c r="E113" s="110">
        <f>E114+E115</f>
        <v>2515984.35</v>
      </c>
      <c r="F113" s="111">
        <f t="shared" si="7"/>
        <v>615.64999999990687</v>
      </c>
    </row>
    <row r="114" spans="1:6" ht="36.9" customHeight="1" x14ac:dyDescent="0.25">
      <c r="A114" s="21" t="s">
        <v>166</v>
      </c>
      <c r="B114" s="51" t="s">
        <v>148</v>
      </c>
      <c r="C114" s="23" t="s">
        <v>283</v>
      </c>
      <c r="D114" s="110">
        <f>20900+241600+90000+78000+33800+16300+915000</f>
        <v>1395600</v>
      </c>
      <c r="E114" s="112">
        <f>20819.04+241591+90000+78000+33799.5+16258.63+914556.67</f>
        <v>1395024.84</v>
      </c>
      <c r="F114" s="111">
        <f t="shared" si="7"/>
        <v>575.15999999991618</v>
      </c>
    </row>
    <row r="115" spans="1:6" ht="13.2" x14ac:dyDescent="0.25">
      <c r="A115" s="21" t="s">
        <v>168</v>
      </c>
      <c r="B115" s="51" t="s">
        <v>148</v>
      </c>
      <c r="C115" s="23" t="s">
        <v>284</v>
      </c>
      <c r="D115" s="110">
        <v>1121000</v>
      </c>
      <c r="E115" s="112">
        <v>1120959.51</v>
      </c>
      <c r="F115" s="111">
        <f t="shared" si="7"/>
        <v>40.489999999990687</v>
      </c>
    </row>
    <row r="116" spans="1:6" ht="13.2" x14ac:dyDescent="0.25">
      <c r="A116" s="21" t="s">
        <v>173</v>
      </c>
      <c r="B116" s="51" t="s">
        <v>148</v>
      </c>
      <c r="C116" s="23" t="s">
        <v>378</v>
      </c>
      <c r="D116" s="110">
        <v>600</v>
      </c>
      <c r="E116" s="112">
        <v>540</v>
      </c>
      <c r="F116" s="111">
        <f t="shared" si="7"/>
        <v>60</v>
      </c>
    </row>
    <row r="117" spans="1:6" ht="13.2" x14ac:dyDescent="0.25">
      <c r="A117" s="21" t="s">
        <v>175</v>
      </c>
      <c r="B117" s="51" t="s">
        <v>148</v>
      </c>
      <c r="C117" s="23" t="s">
        <v>379</v>
      </c>
      <c r="D117" s="110">
        <v>600</v>
      </c>
      <c r="E117" s="112">
        <v>540</v>
      </c>
      <c r="F117" s="111">
        <f t="shared" si="7"/>
        <v>60</v>
      </c>
    </row>
    <row r="118" spans="1:6" ht="13.2" x14ac:dyDescent="0.25">
      <c r="A118" s="21" t="s">
        <v>179</v>
      </c>
      <c r="B118" s="51" t="s">
        <v>148</v>
      </c>
      <c r="C118" s="23" t="s">
        <v>380</v>
      </c>
      <c r="D118" s="110">
        <v>600</v>
      </c>
      <c r="E118" s="112">
        <v>540</v>
      </c>
      <c r="F118" s="111">
        <f t="shared" si="7"/>
        <v>60</v>
      </c>
    </row>
    <row r="119" spans="1:6" ht="21.45" customHeight="1" x14ac:dyDescent="0.25">
      <c r="A119" s="43" t="s">
        <v>285</v>
      </c>
      <c r="B119" s="44" t="s">
        <v>148</v>
      </c>
      <c r="C119" s="45" t="s">
        <v>286</v>
      </c>
      <c r="D119" s="105">
        <f>D120+D124</f>
        <v>2517200</v>
      </c>
      <c r="E119" s="105">
        <f>E120+E124</f>
        <v>2516524.35</v>
      </c>
      <c r="F119" s="106">
        <f t="shared" si="7"/>
        <v>675.64999999990687</v>
      </c>
    </row>
    <row r="120" spans="1:6" ht="36.9" customHeight="1" x14ac:dyDescent="0.25">
      <c r="A120" s="21" t="s">
        <v>162</v>
      </c>
      <c r="B120" s="51" t="s">
        <v>148</v>
      </c>
      <c r="C120" s="23" t="s">
        <v>287</v>
      </c>
      <c r="D120" s="110">
        <f t="shared" ref="D120:E123" si="8">D112</f>
        <v>2516600</v>
      </c>
      <c r="E120" s="110">
        <f t="shared" si="8"/>
        <v>2515984.35</v>
      </c>
      <c r="F120" s="111">
        <f t="shared" si="7"/>
        <v>615.64999999990687</v>
      </c>
    </row>
    <row r="121" spans="1:6" ht="36.9" customHeight="1" x14ac:dyDescent="0.25">
      <c r="A121" s="21" t="s">
        <v>164</v>
      </c>
      <c r="B121" s="51" t="s">
        <v>148</v>
      </c>
      <c r="C121" s="23" t="s">
        <v>288</v>
      </c>
      <c r="D121" s="110">
        <f t="shared" si="8"/>
        <v>2516600</v>
      </c>
      <c r="E121" s="110">
        <f t="shared" si="8"/>
        <v>2515984.35</v>
      </c>
      <c r="F121" s="111">
        <f t="shared" si="7"/>
        <v>615.64999999990687</v>
      </c>
    </row>
    <row r="122" spans="1:6" ht="36.9" customHeight="1" x14ac:dyDescent="0.25">
      <c r="A122" s="21" t="s">
        <v>166</v>
      </c>
      <c r="B122" s="51" t="s">
        <v>148</v>
      </c>
      <c r="C122" s="23" t="s">
        <v>289</v>
      </c>
      <c r="D122" s="110">
        <f t="shared" si="8"/>
        <v>1395600</v>
      </c>
      <c r="E122" s="110">
        <f t="shared" si="8"/>
        <v>1395024.84</v>
      </c>
      <c r="F122" s="111">
        <f t="shared" si="7"/>
        <v>575.15999999991618</v>
      </c>
    </row>
    <row r="123" spans="1:6" ht="13.2" x14ac:dyDescent="0.25">
      <c r="A123" s="21" t="s">
        <v>168</v>
      </c>
      <c r="B123" s="51" t="s">
        <v>148</v>
      </c>
      <c r="C123" s="23" t="s">
        <v>290</v>
      </c>
      <c r="D123" s="110">
        <f t="shared" si="8"/>
        <v>1121000</v>
      </c>
      <c r="E123" s="110">
        <f t="shared" si="8"/>
        <v>1120959.51</v>
      </c>
      <c r="F123" s="111">
        <f t="shared" si="7"/>
        <v>40.489999999990687</v>
      </c>
    </row>
    <row r="124" spans="1:6" ht="13.2" x14ac:dyDescent="0.25">
      <c r="A124" s="21" t="s">
        <v>173</v>
      </c>
      <c r="B124" s="51" t="s">
        <v>148</v>
      </c>
      <c r="C124" s="23" t="s">
        <v>378</v>
      </c>
      <c r="D124" s="110">
        <v>600</v>
      </c>
      <c r="E124" s="112">
        <v>540</v>
      </c>
      <c r="F124" s="111">
        <f t="shared" ref="F124:F126" si="9">IF(OR(D124="-",IF(E124="-",0,E124)&gt;=IF(D124="-",0,D124)),"-",IF(D124="-",0,D124)-IF(E124="-",0,E124))</f>
        <v>60</v>
      </c>
    </row>
    <row r="125" spans="1:6" ht="13.2" x14ac:dyDescent="0.25">
      <c r="A125" s="21" t="s">
        <v>175</v>
      </c>
      <c r="B125" s="51" t="s">
        <v>148</v>
      </c>
      <c r="C125" s="23" t="s">
        <v>379</v>
      </c>
      <c r="D125" s="110">
        <v>600</v>
      </c>
      <c r="E125" s="112">
        <v>540</v>
      </c>
      <c r="F125" s="111">
        <f t="shared" si="9"/>
        <v>60</v>
      </c>
    </row>
    <row r="126" spans="1:6" ht="13.2" x14ac:dyDescent="0.25">
      <c r="A126" s="21" t="s">
        <v>179</v>
      </c>
      <c r="B126" s="51" t="s">
        <v>148</v>
      </c>
      <c r="C126" s="23" t="s">
        <v>380</v>
      </c>
      <c r="D126" s="110">
        <v>600</v>
      </c>
      <c r="E126" s="112">
        <v>540</v>
      </c>
      <c r="F126" s="111">
        <f t="shared" si="9"/>
        <v>60</v>
      </c>
    </row>
    <row r="127" spans="1:6" ht="21.45" customHeight="1" x14ac:dyDescent="0.25">
      <c r="A127" s="43" t="s">
        <v>291</v>
      </c>
      <c r="B127" s="44" t="s">
        <v>148</v>
      </c>
      <c r="C127" s="45" t="s">
        <v>292</v>
      </c>
      <c r="D127" s="105">
        <f t="shared" ref="D127:E129" si="10">D128</f>
        <v>8500</v>
      </c>
      <c r="E127" s="105">
        <f t="shared" si="10"/>
        <v>8500</v>
      </c>
      <c r="F127" s="106" t="str">
        <f t="shared" si="7"/>
        <v>-</v>
      </c>
    </row>
    <row r="128" spans="1:6" ht="36.9" customHeight="1" x14ac:dyDescent="0.25">
      <c r="A128" s="21" t="s">
        <v>162</v>
      </c>
      <c r="B128" s="51" t="s">
        <v>148</v>
      </c>
      <c r="C128" s="23" t="s">
        <v>293</v>
      </c>
      <c r="D128" s="110">
        <f t="shared" si="10"/>
        <v>8500</v>
      </c>
      <c r="E128" s="110">
        <f t="shared" si="10"/>
        <v>8500</v>
      </c>
      <c r="F128" s="111" t="str">
        <f t="shared" si="7"/>
        <v>-</v>
      </c>
    </row>
    <row r="129" spans="1:6" ht="36.9" customHeight="1" x14ac:dyDescent="0.25">
      <c r="A129" s="21" t="s">
        <v>164</v>
      </c>
      <c r="B129" s="51" t="s">
        <v>148</v>
      </c>
      <c r="C129" s="23" t="s">
        <v>294</v>
      </c>
      <c r="D129" s="110">
        <f t="shared" si="10"/>
        <v>8500</v>
      </c>
      <c r="E129" s="110">
        <f t="shared" si="10"/>
        <v>8500</v>
      </c>
      <c r="F129" s="111" t="str">
        <f t="shared" si="7"/>
        <v>-</v>
      </c>
    </row>
    <row r="130" spans="1:6" ht="36.9" customHeight="1" x14ac:dyDescent="0.25">
      <c r="A130" s="21" t="s">
        <v>166</v>
      </c>
      <c r="B130" s="51" t="s">
        <v>148</v>
      </c>
      <c r="C130" s="23" t="s">
        <v>295</v>
      </c>
      <c r="D130" s="110">
        <v>8500</v>
      </c>
      <c r="E130" s="112">
        <v>8500</v>
      </c>
      <c r="F130" s="111" t="str">
        <f t="shared" si="7"/>
        <v>-</v>
      </c>
    </row>
    <row r="131" spans="1:6" ht="36.9" customHeight="1" x14ac:dyDescent="0.25">
      <c r="A131" s="43" t="s">
        <v>296</v>
      </c>
      <c r="B131" s="44" t="s">
        <v>148</v>
      </c>
      <c r="C131" s="45" t="s">
        <v>297</v>
      </c>
      <c r="D131" s="105">
        <f t="shared" ref="D131:E133" si="11">D132</f>
        <v>8500</v>
      </c>
      <c r="E131" s="105">
        <f t="shared" si="11"/>
        <v>8500</v>
      </c>
      <c r="F131" s="106" t="str">
        <f t="shared" si="7"/>
        <v>-</v>
      </c>
    </row>
    <row r="132" spans="1:6" ht="36.9" customHeight="1" x14ac:dyDescent="0.25">
      <c r="A132" s="21" t="s">
        <v>162</v>
      </c>
      <c r="B132" s="51" t="s">
        <v>148</v>
      </c>
      <c r="C132" s="23" t="s">
        <v>298</v>
      </c>
      <c r="D132" s="110">
        <f t="shared" si="11"/>
        <v>8500</v>
      </c>
      <c r="E132" s="110">
        <f t="shared" si="11"/>
        <v>8500</v>
      </c>
      <c r="F132" s="111" t="str">
        <f t="shared" si="7"/>
        <v>-</v>
      </c>
    </row>
    <row r="133" spans="1:6" ht="36.9" customHeight="1" x14ac:dyDescent="0.25">
      <c r="A133" s="21" t="s">
        <v>164</v>
      </c>
      <c r="B133" s="51" t="s">
        <v>148</v>
      </c>
      <c r="C133" s="23" t="s">
        <v>299</v>
      </c>
      <c r="D133" s="110">
        <f t="shared" si="11"/>
        <v>8500</v>
      </c>
      <c r="E133" s="110">
        <f t="shared" si="11"/>
        <v>8500</v>
      </c>
      <c r="F133" s="111" t="str">
        <f t="shared" si="7"/>
        <v>-</v>
      </c>
    </row>
    <row r="134" spans="1:6" ht="36.9" customHeight="1" x14ac:dyDescent="0.25">
      <c r="A134" s="21" t="s">
        <v>166</v>
      </c>
      <c r="B134" s="51" t="s">
        <v>148</v>
      </c>
      <c r="C134" s="23" t="s">
        <v>300</v>
      </c>
      <c r="D134" s="110">
        <v>8500</v>
      </c>
      <c r="E134" s="112">
        <v>8500</v>
      </c>
      <c r="F134" s="111" t="str">
        <f t="shared" si="7"/>
        <v>-</v>
      </c>
    </row>
    <row r="135" spans="1:6" ht="21.45" customHeight="1" x14ac:dyDescent="0.25">
      <c r="A135" s="43" t="s">
        <v>301</v>
      </c>
      <c r="B135" s="44" t="s">
        <v>148</v>
      </c>
      <c r="C135" s="45" t="s">
        <v>302</v>
      </c>
      <c r="D135" s="105">
        <v>4997500</v>
      </c>
      <c r="E135" s="113">
        <f t="shared" ref="E135:E149" si="12">D135</f>
        <v>4997500</v>
      </c>
      <c r="F135" s="106" t="str">
        <f t="shared" si="7"/>
        <v>-</v>
      </c>
    </row>
    <row r="136" spans="1:6" ht="36.9" customHeight="1" x14ac:dyDescent="0.25">
      <c r="A136" s="21" t="s">
        <v>303</v>
      </c>
      <c r="B136" s="51" t="s">
        <v>148</v>
      </c>
      <c r="C136" s="23" t="s">
        <v>304</v>
      </c>
      <c r="D136" s="110">
        <v>4997500</v>
      </c>
      <c r="E136" s="112">
        <f t="shared" si="12"/>
        <v>4997500</v>
      </c>
      <c r="F136" s="111" t="str">
        <f t="shared" si="7"/>
        <v>-</v>
      </c>
    </row>
    <row r="137" spans="1:6" ht="13.2" x14ac:dyDescent="0.25">
      <c r="A137" s="21" t="s">
        <v>305</v>
      </c>
      <c r="B137" s="51" t="s">
        <v>148</v>
      </c>
      <c r="C137" s="23" t="s">
        <v>306</v>
      </c>
      <c r="D137" s="110">
        <v>4997500</v>
      </c>
      <c r="E137" s="112">
        <f t="shared" si="12"/>
        <v>4997500</v>
      </c>
      <c r="F137" s="111" t="str">
        <f t="shared" si="7"/>
        <v>-</v>
      </c>
    </row>
    <row r="138" spans="1:6" ht="61.5" customHeight="1" x14ac:dyDescent="0.25">
      <c r="A138" s="21" t="s">
        <v>307</v>
      </c>
      <c r="B138" s="51" t="s">
        <v>148</v>
      </c>
      <c r="C138" s="23" t="s">
        <v>308</v>
      </c>
      <c r="D138" s="110">
        <v>4997500</v>
      </c>
      <c r="E138" s="112">
        <f t="shared" si="12"/>
        <v>4997500</v>
      </c>
      <c r="F138" s="111" t="str">
        <f t="shared" si="7"/>
        <v>-</v>
      </c>
    </row>
    <row r="139" spans="1:6" ht="21.45" customHeight="1" x14ac:dyDescent="0.25">
      <c r="A139" s="43" t="s">
        <v>309</v>
      </c>
      <c r="B139" s="44" t="s">
        <v>148</v>
      </c>
      <c r="C139" s="45" t="s">
        <v>310</v>
      </c>
      <c r="D139" s="105">
        <v>4997500</v>
      </c>
      <c r="E139" s="113">
        <f t="shared" si="12"/>
        <v>4997500</v>
      </c>
      <c r="F139" s="106" t="str">
        <f t="shared" si="7"/>
        <v>-</v>
      </c>
    </row>
    <row r="140" spans="1:6" ht="36.9" customHeight="1" x14ac:dyDescent="0.25">
      <c r="A140" s="21" t="s">
        <v>303</v>
      </c>
      <c r="B140" s="51" t="s">
        <v>148</v>
      </c>
      <c r="C140" s="23" t="s">
        <v>311</v>
      </c>
      <c r="D140" s="110">
        <v>4997500</v>
      </c>
      <c r="E140" s="112">
        <f t="shared" si="12"/>
        <v>4997500</v>
      </c>
      <c r="F140" s="111" t="str">
        <f t="shared" si="7"/>
        <v>-</v>
      </c>
    </row>
    <row r="141" spans="1:6" ht="13.2" x14ac:dyDescent="0.25">
      <c r="A141" s="21" t="s">
        <v>305</v>
      </c>
      <c r="B141" s="51" t="s">
        <v>148</v>
      </c>
      <c r="C141" s="23" t="s">
        <v>312</v>
      </c>
      <c r="D141" s="110">
        <v>4997500</v>
      </c>
      <c r="E141" s="112">
        <f t="shared" si="12"/>
        <v>4997500</v>
      </c>
      <c r="F141" s="111" t="str">
        <f t="shared" si="7"/>
        <v>-</v>
      </c>
    </row>
    <row r="142" spans="1:6" ht="61.5" customHeight="1" x14ac:dyDescent="0.25">
      <c r="A142" s="21" t="s">
        <v>307</v>
      </c>
      <c r="B142" s="51" t="s">
        <v>148</v>
      </c>
      <c r="C142" s="23" t="s">
        <v>313</v>
      </c>
      <c r="D142" s="110">
        <v>4997500</v>
      </c>
      <c r="E142" s="112">
        <f t="shared" si="12"/>
        <v>4997500</v>
      </c>
      <c r="F142" s="111" t="str">
        <f t="shared" si="7"/>
        <v>-</v>
      </c>
    </row>
    <row r="143" spans="1:6" ht="21.45" customHeight="1" x14ac:dyDescent="0.25">
      <c r="A143" s="43" t="s">
        <v>314</v>
      </c>
      <c r="B143" s="44" t="s">
        <v>148</v>
      </c>
      <c r="C143" s="45" t="s">
        <v>315</v>
      </c>
      <c r="D143" s="105">
        <v>5000</v>
      </c>
      <c r="E143" s="113">
        <f t="shared" si="12"/>
        <v>5000</v>
      </c>
      <c r="F143" s="106" t="str">
        <f t="shared" si="7"/>
        <v>-</v>
      </c>
    </row>
    <row r="144" spans="1:6" ht="36.9" customHeight="1" x14ac:dyDescent="0.25">
      <c r="A144" s="21" t="s">
        <v>162</v>
      </c>
      <c r="B144" s="51" t="s">
        <v>148</v>
      </c>
      <c r="C144" s="23" t="s">
        <v>316</v>
      </c>
      <c r="D144" s="110">
        <v>5000</v>
      </c>
      <c r="E144" s="112">
        <f t="shared" si="12"/>
        <v>5000</v>
      </c>
      <c r="F144" s="111" t="str">
        <f t="shared" si="7"/>
        <v>-</v>
      </c>
    </row>
    <row r="145" spans="1:6" ht="36.9" customHeight="1" x14ac:dyDescent="0.25">
      <c r="A145" s="21" t="s">
        <v>164</v>
      </c>
      <c r="B145" s="51" t="s">
        <v>148</v>
      </c>
      <c r="C145" s="23" t="s">
        <v>317</v>
      </c>
      <c r="D145" s="110">
        <v>5000</v>
      </c>
      <c r="E145" s="112">
        <f t="shared" si="12"/>
        <v>5000</v>
      </c>
      <c r="F145" s="111" t="str">
        <f t="shared" si="7"/>
        <v>-</v>
      </c>
    </row>
    <row r="146" spans="1:6" ht="36.9" customHeight="1" x14ac:dyDescent="0.25">
      <c r="A146" s="21" t="s">
        <v>166</v>
      </c>
      <c r="B146" s="51" t="s">
        <v>148</v>
      </c>
      <c r="C146" s="23" t="s">
        <v>318</v>
      </c>
      <c r="D146" s="110">
        <v>5000</v>
      </c>
      <c r="E146" s="112">
        <f t="shared" si="12"/>
        <v>5000</v>
      </c>
      <c r="F146" s="111" t="str">
        <f t="shared" si="7"/>
        <v>-</v>
      </c>
    </row>
    <row r="147" spans="1:6" ht="21.45" customHeight="1" x14ac:dyDescent="0.25">
      <c r="A147" s="43" t="s">
        <v>319</v>
      </c>
      <c r="B147" s="44" t="s">
        <v>148</v>
      </c>
      <c r="C147" s="45" t="s">
        <v>320</v>
      </c>
      <c r="D147" s="105">
        <v>5000</v>
      </c>
      <c r="E147" s="113">
        <f t="shared" si="12"/>
        <v>5000</v>
      </c>
      <c r="F147" s="106" t="str">
        <f t="shared" si="7"/>
        <v>-</v>
      </c>
    </row>
    <row r="148" spans="1:6" ht="36.9" customHeight="1" x14ac:dyDescent="0.25">
      <c r="A148" s="21" t="s">
        <v>162</v>
      </c>
      <c r="B148" s="51" t="s">
        <v>148</v>
      </c>
      <c r="C148" s="23" t="s">
        <v>321</v>
      </c>
      <c r="D148" s="110">
        <v>5000</v>
      </c>
      <c r="E148" s="112">
        <f t="shared" si="12"/>
        <v>5000</v>
      </c>
      <c r="F148" s="111" t="str">
        <f t="shared" si="7"/>
        <v>-</v>
      </c>
    </row>
    <row r="149" spans="1:6" ht="36.9" customHeight="1" x14ac:dyDescent="0.25">
      <c r="A149" s="21" t="s">
        <v>164</v>
      </c>
      <c r="B149" s="51" t="s">
        <v>148</v>
      </c>
      <c r="C149" s="23" t="s">
        <v>322</v>
      </c>
      <c r="D149" s="110">
        <v>5000</v>
      </c>
      <c r="E149" s="112">
        <f t="shared" si="12"/>
        <v>5000</v>
      </c>
      <c r="F149" s="111" t="str">
        <f t="shared" ref="F149:F150" si="13">IF(OR(D149="-",IF(E149="-",0,E149)&gt;=IF(D149="-",0,D149)),"-",IF(D149="-",0,D149)-IF(E149="-",0,E149))</f>
        <v>-</v>
      </c>
    </row>
    <row r="150" spans="1:6" ht="36.9" customHeight="1" x14ac:dyDescent="0.25">
      <c r="A150" s="21" t="s">
        <v>166</v>
      </c>
      <c r="B150" s="51" t="s">
        <v>148</v>
      </c>
      <c r="C150" s="23" t="s">
        <v>323</v>
      </c>
      <c r="D150" s="110">
        <v>5000</v>
      </c>
      <c r="E150" s="112">
        <v>5000</v>
      </c>
      <c r="F150" s="111" t="str">
        <f t="shared" si="13"/>
        <v>-</v>
      </c>
    </row>
    <row r="151" spans="1:6" ht="9" customHeight="1" x14ac:dyDescent="0.25">
      <c r="A151" s="53"/>
      <c r="B151" s="54"/>
      <c r="C151" s="55"/>
      <c r="D151" s="114"/>
      <c r="E151" s="115"/>
      <c r="F151" s="115"/>
    </row>
    <row r="152" spans="1:6" ht="13.5" customHeight="1" x14ac:dyDescent="0.25">
      <c r="A152" s="56" t="s">
        <v>324</v>
      </c>
      <c r="B152" s="57" t="s">
        <v>325</v>
      </c>
      <c r="C152" s="58" t="s">
        <v>149</v>
      </c>
      <c r="D152" s="116">
        <f>Доходы!D19-Расходы!D13</f>
        <v>-1601200</v>
      </c>
      <c r="E152" s="116">
        <f>Доходы!E19-Расходы!E13</f>
        <v>-587417.97000000067</v>
      </c>
      <c r="F152" s="117" t="s">
        <v>326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F16">
    <cfRule type="cellIs" priority="1" stopIfTrue="1" operator="equal">
      <formula>0</formula>
    </cfRule>
  </conditionalFormatting>
  <conditionalFormatting sqref="F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0" workbookViewId="0">
      <selection activeCell="E21" sqref="E2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48" t="s">
        <v>327</v>
      </c>
      <c r="B1" s="148"/>
      <c r="C1" s="148"/>
      <c r="D1" s="148"/>
      <c r="E1" s="148"/>
      <c r="F1" s="148"/>
    </row>
    <row r="2" spans="1:6" ht="13.2" customHeight="1" x14ac:dyDescent="0.25">
      <c r="A2" s="119" t="s">
        <v>328</v>
      </c>
      <c r="B2" s="119"/>
      <c r="C2" s="119"/>
      <c r="D2" s="119"/>
      <c r="E2" s="119"/>
      <c r="F2" s="119"/>
    </row>
    <row r="3" spans="1:6" ht="9" customHeight="1" x14ac:dyDescent="0.25">
      <c r="A3" s="3"/>
      <c r="B3" s="59"/>
      <c r="C3" s="39"/>
      <c r="D3" s="7"/>
      <c r="E3" s="7"/>
      <c r="F3" s="39"/>
    </row>
    <row r="4" spans="1:6" ht="13.95" customHeight="1" x14ac:dyDescent="0.25">
      <c r="A4" s="130" t="s">
        <v>21</v>
      </c>
      <c r="B4" s="124" t="s">
        <v>22</v>
      </c>
      <c r="C4" s="141" t="s">
        <v>329</v>
      </c>
      <c r="D4" s="127" t="s">
        <v>24</v>
      </c>
      <c r="E4" s="127" t="s">
        <v>25</v>
      </c>
      <c r="F4" s="133" t="s">
        <v>26</v>
      </c>
    </row>
    <row r="5" spans="1:6" ht="4.95" customHeight="1" x14ac:dyDescent="0.25">
      <c r="A5" s="131"/>
      <c r="B5" s="125"/>
      <c r="C5" s="142"/>
      <c r="D5" s="128"/>
      <c r="E5" s="128"/>
      <c r="F5" s="134"/>
    </row>
    <row r="6" spans="1:6" ht="6" customHeight="1" x14ac:dyDescent="0.25">
      <c r="A6" s="131"/>
      <c r="B6" s="125"/>
      <c r="C6" s="142"/>
      <c r="D6" s="128"/>
      <c r="E6" s="128"/>
      <c r="F6" s="134"/>
    </row>
    <row r="7" spans="1:6" ht="4.95" customHeight="1" x14ac:dyDescent="0.25">
      <c r="A7" s="131"/>
      <c r="B7" s="125"/>
      <c r="C7" s="142"/>
      <c r="D7" s="128"/>
      <c r="E7" s="128"/>
      <c r="F7" s="134"/>
    </row>
    <row r="8" spans="1:6" ht="6" customHeight="1" x14ac:dyDescent="0.25">
      <c r="A8" s="131"/>
      <c r="B8" s="125"/>
      <c r="C8" s="142"/>
      <c r="D8" s="128"/>
      <c r="E8" s="128"/>
      <c r="F8" s="134"/>
    </row>
    <row r="9" spans="1:6" ht="6" customHeight="1" x14ac:dyDescent="0.25">
      <c r="A9" s="131"/>
      <c r="B9" s="125"/>
      <c r="C9" s="142"/>
      <c r="D9" s="128"/>
      <c r="E9" s="128"/>
      <c r="F9" s="134"/>
    </row>
    <row r="10" spans="1:6" ht="18" customHeight="1" x14ac:dyDescent="0.25">
      <c r="A10" s="132"/>
      <c r="B10" s="126"/>
      <c r="C10" s="149"/>
      <c r="D10" s="129"/>
      <c r="E10" s="129"/>
      <c r="F10" s="135"/>
    </row>
    <row r="11" spans="1:6" ht="13.5" customHeight="1" x14ac:dyDescent="0.25">
      <c r="A11" s="16">
        <v>1</v>
      </c>
      <c r="B11" s="17">
        <v>2</v>
      </c>
      <c r="C11" s="18">
        <v>3</v>
      </c>
      <c r="D11" s="19" t="s">
        <v>27</v>
      </c>
      <c r="E11" s="42" t="s">
        <v>28</v>
      </c>
      <c r="F11" s="20" t="s">
        <v>29</v>
      </c>
    </row>
    <row r="12" spans="1:6" ht="24.6" customHeight="1" x14ac:dyDescent="0.25">
      <c r="A12" s="60" t="s">
        <v>330</v>
      </c>
      <c r="B12" s="61" t="s">
        <v>331</v>
      </c>
      <c r="C12" s="62" t="s">
        <v>149</v>
      </c>
      <c r="D12" s="63">
        <f>D18</f>
        <v>1601200</v>
      </c>
      <c r="E12" s="63">
        <f>E18</f>
        <v>587417.96999999881</v>
      </c>
      <c r="F12" s="64" t="s">
        <v>149</v>
      </c>
    </row>
    <row r="13" spans="1:6" ht="13.2" x14ac:dyDescent="0.25">
      <c r="A13" s="65" t="s">
        <v>33</v>
      </c>
      <c r="B13" s="66"/>
      <c r="C13" s="67"/>
      <c r="D13" s="68"/>
      <c r="E13" s="68"/>
      <c r="F13" s="69"/>
    </row>
    <row r="14" spans="1:6" ht="24.6" customHeight="1" x14ac:dyDescent="0.25">
      <c r="A14" s="43" t="s">
        <v>332</v>
      </c>
      <c r="B14" s="70" t="s">
        <v>333</v>
      </c>
      <c r="C14" s="71" t="s">
        <v>149</v>
      </c>
      <c r="D14" s="46" t="s">
        <v>44</v>
      </c>
      <c r="E14" s="46" t="s">
        <v>44</v>
      </c>
      <c r="F14" s="47" t="s">
        <v>44</v>
      </c>
    </row>
    <row r="15" spans="1:6" ht="13.2" x14ac:dyDescent="0.25">
      <c r="A15" s="65" t="s">
        <v>334</v>
      </c>
      <c r="B15" s="66"/>
      <c r="C15" s="67"/>
      <c r="D15" s="68"/>
      <c r="E15" s="68"/>
      <c r="F15" s="69"/>
    </row>
    <row r="16" spans="1:6" ht="24.6" customHeight="1" x14ac:dyDescent="0.25">
      <c r="A16" s="43" t="s">
        <v>335</v>
      </c>
      <c r="B16" s="70" t="s">
        <v>336</v>
      </c>
      <c r="C16" s="71" t="s">
        <v>149</v>
      </c>
      <c r="D16" s="46" t="s">
        <v>44</v>
      </c>
      <c r="E16" s="46" t="s">
        <v>44</v>
      </c>
      <c r="F16" s="47" t="s">
        <v>44</v>
      </c>
    </row>
    <row r="17" spans="1:6" ht="13.2" x14ac:dyDescent="0.25">
      <c r="A17" s="65" t="s">
        <v>334</v>
      </c>
      <c r="B17" s="66"/>
      <c r="C17" s="67"/>
      <c r="D17" s="68"/>
      <c r="E17" s="68"/>
      <c r="F17" s="69"/>
    </row>
    <row r="18" spans="1:6" ht="13.2" x14ac:dyDescent="0.25">
      <c r="A18" s="60" t="s">
        <v>337</v>
      </c>
      <c r="B18" s="61" t="s">
        <v>338</v>
      </c>
      <c r="C18" s="62" t="s">
        <v>339</v>
      </c>
      <c r="D18" s="63">
        <f>D19</f>
        <v>1601200</v>
      </c>
      <c r="E18" s="63">
        <f>E19</f>
        <v>587417.96999999881</v>
      </c>
      <c r="F18" s="64"/>
    </row>
    <row r="19" spans="1:6" ht="24.6" customHeight="1" x14ac:dyDescent="0.25">
      <c r="A19" s="60" t="s">
        <v>340</v>
      </c>
      <c r="B19" s="61" t="s">
        <v>338</v>
      </c>
      <c r="C19" s="62" t="s">
        <v>341</v>
      </c>
      <c r="D19" s="63">
        <f>D20+D22</f>
        <v>1601200</v>
      </c>
      <c r="E19" s="63">
        <f>E20+E22</f>
        <v>587417.96999999881</v>
      </c>
      <c r="F19" s="64"/>
    </row>
    <row r="20" spans="1:6" ht="13.2" x14ac:dyDescent="0.25">
      <c r="A20" s="60" t="s">
        <v>342</v>
      </c>
      <c r="B20" s="61" t="s">
        <v>343</v>
      </c>
      <c r="C20" s="62" t="s">
        <v>344</v>
      </c>
      <c r="D20" s="63">
        <v>-14399300</v>
      </c>
      <c r="E20" s="63">
        <f>E21</f>
        <v>-18701119.510000002</v>
      </c>
      <c r="F20" s="64" t="s">
        <v>326</v>
      </c>
    </row>
    <row r="21" spans="1:6" ht="24.6" customHeight="1" x14ac:dyDescent="0.25">
      <c r="A21" s="21" t="s">
        <v>345</v>
      </c>
      <c r="B21" s="22" t="s">
        <v>343</v>
      </c>
      <c r="C21" s="72" t="s">
        <v>346</v>
      </c>
      <c r="D21" s="24">
        <v>-14399300</v>
      </c>
      <c r="E21" s="150">
        <v>-18701119.510000002</v>
      </c>
      <c r="F21" s="52" t="s">
        <v>326</v>
      </c>
    </row>
    <row r="22" spans="1:6" ht="13.2" x14ac:dyDescent="0.25">
      <c r="A22" s="60" t="s">
        <v>347</v>
      </c>
      <c r="B22" s="61" t="s">
        <v>348</v>
      </c>
      <c r="C22" s="62" t="s">
        <v>349</v>
      </c>
      <c r="D22" s="63">
        <f>D23</f>
        <v>16000500</v>
      </c>
      <c r="E22" s="63">
        <f>E23</f>
        <v>19288537.48</v>
      </c>
      <c r="F22" s="64" t="s">
        <v>326</v>
      </c>
    </row>
    <row r="23" spans="1:6" ht="24.6" customHeight="1" x14ac:dyDescent="0.25">
      <c r="A23" s="21" t="s">
        <v>350</v>
      </c>
      <c r="B23" s="22" t="s">
        <v>348</v>
      </c>
      <c r="C23" s="72" t="s">
        <v>351</v>
      </c>
      <c r="D23" s="24">
        <f>Расходы!D13</f>
        <v>16000500</v>
      </c>
      <c r="E23" s="150">
        <v>19288537.48</v>
      </c>
      <c r="F23" s="52" t="s">
        <v>326</v>
      </c>
    </row>
    <row r="24" spans="1:6" ht="12.75" customHeight="1" x14ac:dyDescent="0.25">
      <c r="A24" s="73"/>
      <c r="B24" s="74"/>
      <c r="C24" s="75"/>
      <c r="D24" s="76"/>
      <c r="E24" s="76"/>
      <c r="F24" s="77"/>
    </row>
    <row r="35" spans="1:6" ht="13.2" x14ac:dyDescent="0.25"/>
    <row r="36" spans="1:6" ht="12.75" customHeight="1" x14ac:dyDescent="0.25">
      <c r="A36" s="9" t="s">
        <v>381</v>
      </c>
      <c r="D36" s="1"/>
      <c r="E36" s="1"/>
      <c r="F36" s="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352</v>
      </c>
      <c r="B1" t="s">
        <v>353</v>
      </c>
    </row>
    <row r="2" spans="1:2" x14ac:dyDescent="0.25">
      <c r="A2" t="s">
        <v>354</v>
      </c>
      <c r="B2" t="s">
        <v>355</v>
      </c>
    </row>
    <row r="3" spans="1:2" x14ac:dyDescent="0.25">
      <c r="A3" t="s">
        <v>356</v>
      </c>
      <c r="B3" t="s">
        <v>5</v>
      </c>
    </row>
    <row r="4" spans="1:2" x14ac:dyDescent="0.25">
      <c r="A4" t="s">
        <v>357</v>
      </c>
      <c r="B4" t="s">
        <v>358</v>
      </c>
    </row>
    <row r="5" spans="1:2" x14ac:dyDescent="0.25">
      <c r="A5" t="s">
        <v>359</v>
      </c>
      <c r="B5" t="s">
        <v>360</v>
      </c>
    </row>
    <row r="6" spans="1:2" x14ac:dyDescent="0.25">
      <c r="A6" t="s">
        <v>361</v>
      </c>
      <c r="B6" t="s">
        <v>353</v>
      </c>
    </row>
    <row r="7" spans="1:2" x14ac:dyDescent="0.25">
      <c r="A7" t="s">
        <v>362</v>
      </c>
      <c r="B7" t="s">
        <v>363</v>
      </c>
    </row>
    <row r="8" spans="1:2" x14ac:dyDescent="0.25">
      <c r="A8" t="s">
        <v>364</v>
      </c>
      <c r="B8" t="s">
        <v>363</v>
      </c>
    </row>
    <row r="9" spans="1:2" x14ac:dyDescent="0.25">
      <c r="A9" t="s">
        <v>365</v>
      </c>
      <c r="B9" t="s">
        <v>366</v>
      </c>
    </row>
    <row r="10" spans="1:2" x14ac:dyDescent="0.25">
      <c r="A10" t="s">
        <v>367</v>
      </c>
      <c r="B10" t="s">
        <v>368</v>
      </c>
    </row>
    <row r="11" spans="1:2" x14ac:dyDescent="0.25">
      <c r="A11" t="s">
        <v>369</v>
      </c>
      <c r="B11" t="s">
        <v>360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cp:lastPrinted>2021-12-01T13:34:07Z</cp:lastPrinted>
  <dcterms:created xsi:type="dcterms:W3CDTF">2021-12-01T11:25:22Z</dcterms:created>
  <dcterms:modified xsi:type="dcterms:W3CDTF">2022-02-02T09:02:21Z</dcterms:modified>
</cp:coreProperties>
</file>